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20" windowWidth="11625" windowHeight="5385" tabRatio="702" activeTab="3"/>
  </bookViews>
  <sheets>
    <sheet name="прил.1" sheetId="1" r:id="rId1"/>
    <sheet name="прил.2 " sheetId="2" r:id="rId2"/>
    <sheet name="прил.3 " sheetId="3" r:id="rId3"/>
    <sheet name="прил.4" sheetId="4" r:id="rId4"/>
    <sheet name="прил.5" sheetId="5" r:id="rId5"/>
    <sheet name="Прил 6" sheetId="6" r:id="rId6"/>
  </sheets>
  <definedNames>
    <definedName name="_xlnm.Print_Area" localSheetId="3">'прил.4'!$A$1:$L$176</definedName>
  </definedNames>
  <calcPr fullCalcOnLoad="1"/>
</workbook>
</file>

<file path=xl/sharedStrings.xml><?xml version="1.0" encoding="utf-8"?>
<sst xmlns="http://schemas.openxmlformats.org/spreadsheetml/2006/main" count="1533" uniqueCount="436">
  <si>
    <t>000 2 02 15002 10 0000 150</t>
  </si>
  <si>
    <t>Дотация на поддержку мер по обеспечению сбалансированности бюджетов за счет средств района</t>
  </si>
  <si>
    <t>000 2 02 20000 00 0000 150</t>
  </si>
  <si>
    <t>000 2 02 29999 00 0000 150</t>
  </si>
  <si>
    <t>000 2 02 03000 00 0000 150</t>
  </si>
  <si>
    <t>Субвенции бюджетам субъектов Российской Федерации и муниципальных образований</t>
  </si>
  <si>
    <t>000 2 02 35118 10 0000 150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</si>
  <si>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</si>
  <si>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000 2 02 40014 10 0000 150</t>
  </si>
  <si>
    <t>Межбюджетные трансферта,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</si>
  <si>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000 2 02 49999 10 0000 150</t>
  </si>
  <si>
    <t>36860</t>
  </si>
  <si>
    <t>ВСЕГО ДОХОДОВ</t>
  </si>
  <si>
    <t>обороты</t>
  </si>
  <si>
    <t xml:space="preserve">налоговые </t>
  </si>
  <si>
    <t>неналоговые</t>
  </si>
  <si>
    <t>Сумма налоговых, неналоговых доходов (за вычетом доходов от продаж), дотаций из бюджетов других уровней</t>
  </si>
  <si>
    <t>Подпрограмма 1 "Создание доступной городской среды для населения МО Лазаревское"</t>
  </si>
  <si>
    <t>Мероприятие "Формирование доступной городской среды для населения МО Лазаревское".</t>
  </si>
  <si>
    <t>Благоустройство  дворовых территорий многоквартирных домов</t>
  </si>
  <si>
    <t>Признание прав и регулирование отношений по муниципальной собственности в рамках  подпрограммы "Управление муниципальным имуществом в МО Лазаревское Щекинского района на 2014-2016 годы" муниципальной программы "Управление муниципальным имуществом и земельными ресурсами в МО Лазаревское Щекинского района"</t>
  </si>
  <si>
    <t>06</t>
  </si>
  <si>
    <t>Межбюджетные трансферты</t>
  </si>
  <si>
    <t>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t>
  </si>
  <si>
    <t>Профилактика терроризма и экстремизма,а также  ликвидация последствий проявления экстремизма и терроризма в границах поселений</t>
  </si>
  <si>
    <t>Организация ритульных услуг и содержание мест захоронения</t>
  </si>
  <si>
    <t>Иные межбюджетные трансферты</t>
  </si>
  <si>
    <t>540</t>
  </si>
  <si>
    <t>Межбюджетные трансферты бюджету муниципального района из бюджета МОЛазаревское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</si>
  <si>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осуществление внешнего муниципального контроля в рамках непрограммного направления расходов "Межбюджетные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t>
  </si>
  <si>
    <t>Расходы в рамках непрограммного направления деятельности "Обеспечение функционирования администрации МО"</t>
  </si>
  <si>
    <t>000</t>
  </si>
  <si>
    <t>99</t>
  </si>
  <si>
    <t>12</t>
  </si>
  <si>
    <t>Группа видов  расходов</t>
  </si>
  <si>
    <t>Код бюджетной классфикации</t>
  </si>
  <si>
    <t>92</t>
  </si>
  <si>
    <t>1</t>
  </si>
  <si>
    <t>Аппарат администрации</t>
  </si>
  <si>
    <t>0</t>
  </si>
  <si>
    <t>0000</t>
  </si>
  <si>
    <t>850</t>
  </si>
  <si>
    <t>Субсидии на реализацию подпрограммы "Сохранение и развитие традиционной народной культуры, промыслов и ремесел" государственной программы Тульской области "Развитие культуры  и туризма Тульской области"</t>
  </si>
  <si>
    <t>Оплата труда и страховые взносы</t>
  </si>
  <si>
    <t>Оплата труда и начисления на выплаты по оплате труда</t>
  </si>
  <si>
    <t>Закупка товаров, работ и услуг для государственных (муниципальных) нужд</t>
  </si>
  <si>
    <t>97</t>
  </si>
  <si>
    <t>8511</t>
  </si>
  <si>
    <t>11</t>
  </si>
  <si>
    <t>13</t>
  </si>
  <si>
    <t>2907</t>
  </si>
  <si>
    <t>Национальная оборона</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</si>
  <si>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</si>
  <si>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</si>
  <si>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</si>
  <si>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</si>
  <si>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</si>
  <si>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</si>
  <si>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</si>
  <si>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КУЛЬТУРА И КИНЕМАТОГРАФИЯ</t>
  </si>
  <si>
    <t>ВСЕГО:</t>
  </si>
  <si>
    <t>94</t>
  </si>
  <si>
    <t>Резервные фонды местных администраций</t>
  </si>
  <si>
    <t>Управление резервным фондом администрации в рамках непрограммного направления деятельности "Резервные фонды"</t>
  </si>
  <si>
    <t>Муниципальная программа «Энергосбережение и повышение энергетической эффективности в муниципальном образовании Лазаревское»</t>
  </si>
  <si>
    <t>Подпрограмма «Энергоэффективность в учреждениях, подведомственных администрации МО Лазаревское Щекинского района»</t>
  </si>
  <si>
    <t>Закупка товаров, работ и услуг для государственных (муниципальных) нужд в рамках подпрограммы "Энергосбережение в системе подведомственых учреждений МО Лазаревское "Щекинского района"</t>
  </si>
  <si>
    <t>Обслуживание муниципальной собственности в рамках  подпрограммы "Управление муниципальным имуществом в МО Лазаревское Щекинского района на 2014-2016 годы" муниципальной программы "Управление муниципальным имуществом и земельными ресурсами в МО Лазаревское Щекинского района"</t>
  </si>
  <si>
    <t>Муниципальная программа МОЛазаревское "Развитие благоустройства на территории  муниципального образования Лазаревское Щекинского района"</t>
  </si>
  <si>
    <t>Расходы на обеспечение деятельности (оказание услуг) муниципальных учреждений в рамках подпрограммы  "Обеспечение деятельности МКУК "Лазаревский ДК"" муниципальной программы "Развитие культуры Муниципального образования Лазаревское Щекинского района"</t>
  </si>
  <si>
    <t>Непрограммное мероприятие "Обеспечение функционирования Администрации  МО"</t>
  </si>
  <si>
    <t>Повышение квалификации  в рамках непрограммного мероприятия "Обеспечение функционирования Администрации МО</t>
  </si>
  <si>
    <t>Расходы на выплаты персоналу в целях обеспечения выполнения функций казенными учреждениями</t>
  </si>
  <si>
    <t>«Развитие культуры на территории муниципального образования Лазаревское Щекинского района »</t>
  </si>
  <si>
    <t>Подпрограмма  «Работа с населением в муниципальном образовании  Лазаревское»</t>
  </si>
  <si>
    <t>Непрограммное мероприятие "Обеспечение функционирования МКУК Лазаревский ДК"</t>
  </si>
  <si>
    <t>МКУК "Лазаревский ДК"</t>
  </si>
  <si>
    <t>Закупка товаров, работ и услуг для казенных учреждений</t>
  </si>
  <si>
    <t>Расходы в рамках непрограммного направления деятельности "Обеспечение функционирования МКУК Лазаревский ДК"</t>
  </si>
  <si>
    <t xml:space="preserve">Раходы на обеспечение деятельности культуры </t>
  </si>
  <si>
    <t>Муниципальные программы</t>
  </si>
  <si>
    <t>Другие вопросы в области физической культуры и спорта</t>
  </si>
  <si>
    <t xml:space="preserve">Закупка товаров, работ и услуг для государственных (муниципальных) нужд </t>
  </si>
  <si>
    <t>Муниципальная программа МО Лазаревское  "Управление муниципальным имуществом и земельными ресурсами в МО Лазаревское Щекинского района"</t>
  </si>
  <si>
    <t>Другие вопросы  в области национальной экономики</t>
  </si>
  <si>
    <t>ФИЗИЧЕСКАЯ КУЛЬТУРА И СПОРТ</t>
  </si>
  <si>
    <t>Закупка товаров, работ и услуг для государственных (муниципальных) нужд  в рамках программы</t>
  </si>
  <si>
    <t xml:space="preserve">Иные бюджетные ассигнования в рамках непрограммного направления  "Обеспечение функционирования администрации МО"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</si>
  <si>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 рамках непрограммного направления деятельности  "Обеспечение функционирования администрации МО"</t>
  </si>
  <si>
    <t xml:space="preserve">Функционирование аппарата администрации муниципального образования </t>
  </si>
  <si>
    <t>Расходы на обеспечение функций органов местного самоуправления  в рамках непрограммного направления деятельности  "Обеспечение функционирования администрации МО"</t>
  </si>
  <si>
    <t>Организация строительства и содержание муниципального жилищного фонда</t>
  </si>
  <si>
    <t>Иные бюджетные ассигнования в рамках непрограммного направления деятельности "Резервные фонды"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</si>
  <si>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 рамках непрограммного направления деятельности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</si>
  <si>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Код классификации</t>
  </si>
  <si>
    <t xml:space="preserve">Наименование </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</si>
  <si>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</si>
  <si>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</si>
  <si>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</si>
  <si>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</si>
  <si>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</si>
  <si>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000 01 02 00 00 10 0000 710</t>
  </si>
  <si>
    <t>Получение кредитов от кредитных организаций бюджетом поселений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</si>
  <si>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</si>
  <si>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</si>
  <si>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000 01 02 00 00 10 0000 810</t>
  </si>
  <si>
    <t>погашение бюджетом  поселения кредитов от кредитных организаций в валюте Российской Федерации</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</si>
  <si>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</si>
  <si>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</si>
  <si>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</si>
  <si>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</si>
  <si>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</si>
  <si>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</si>
  <si>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</si>
  <si>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</si>
  <si>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</si>
  <si>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</si>
  <si>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</si>
  <si>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</si>
  <si>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</si>
  <si>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</si>
  <si>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</si>
  <si>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</si>
  <si>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000 01 05 02 01 10 0000 610</t>
  </si>
  <si>
    <t>Уменьшение прочих остатков денежных средств местных бюджетов</t>
  </si>
  <si>
    <t>Итого источников внутреннего финансирования</t>
  </si>
  <si>
    <t>00</t>
  </si>
  <si>
    <t>Резервные фонды</t>
  </si>
  <si>
    <t>Мобилизационная и вневойсковая подготовка</t>
  </si>
  <si>
    <t>Благоустройство</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</si>
  <si>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</si>
  <si>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</si>
  <si>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</si>
  <si>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</si>
  <si>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</si>
  <si>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</si>
  <si>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</si>
  <si>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</si>
  <si>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Жилищное хозяйство</t>
  </si>
  <si>
    <t>07</t>
  </si>
  <si>
    <t>08</t>
  </si>
  <si>
    <t>Культура</t>
  </si>
  <si>
    <t>Другие общегосударственные вопросы</t>
  </si>
  <si>
    <t>тыс.руб.</t>
  </si>
  <si>
    <t xml:space="preserve">Распределение </t>
  </si>
  <si>
    <t>Наименование показателя</t>
  </si>
  <si>
    <t>целевая статья</t>
  </si>
  <si>
    <t>подраздел</t>
  </si>
  <si>
    <t>раздел</t>
  </si>
  <si>
    <t>10</t>
  </si>
  <si>
    <t>09</t>
  </si>
  <si>
    <t>тыс.рублей</t>
  </si>
  <si>
    <t>Подпрограмма "Управление муниципальным имуществом в МО Лазаревское Щекинского района на 2014-2016 годы" муниципальной программы "Управление муниципальным имуществом и земельными ресурсами в МО Лазаревское Щекинского района"</t>
  </si>
  <si>
    <t>Муниципальная программа МО Лазаревское  "Информационное общество в МОЛазаревское Щекинского района"</t>
  </si>
  <si>
    <t>Основное мероприятие "Обеспечение органов местного самоуправления и учреждений  МО Лазаревское качественными информационными услугами"   в рамках муниципальной программы "Информационное общество в МО Лазаревское Щекинского района"</t>
  </si>
  <si>
    <t>Мероприятие "Обеспечение органов местного самоуправления и учреждений услугами связи " в рамках  основного мероприятия "Обеспечение органов местного самоуправления и учреждений  МО Лазаревское качественными информационными услугами"   в рамках муниципальной программы "Информационное общество в МО Лазаревское Щекинского района"</t>
  </si>
  <si>
    <t>Мероприятие "Приобретение, техническое и информационное обслуживание  компьютерной техники, комплектующих и программного обеспечения"  в рамках  основного мероприятия "Обеспеченеие органов местного самоуправления и учреждений  МО Лазаревское качественными информационными услугами"   в рамках муниципальной программы "Информационное общество в МО Лазаревское Щекинского района"</t>
  </si>
  <si>
    <t>Мероприятие "Расходы на обеспечение доступа к сети Интернет" в рамках  основного мероприятия "Обеспеченеие органов местного самоуправления и учреждений  МО Лазаревское качественными информационными услугами"   в рамках муниципальной программы "Информационное общество в МО Лазаревское Щекинского района"</t>
  </si>
  <si>
    <t>Прочая закупка товаров, работ и услуг для государственных (муниципальных) нужд</t>
  </si>
  <si>
    <t>Межбюджетные трансферты из бюджета МО Щекинский район в бюджеты поселений</t>
  </si>
  <si>
    <t>2928</t>
  </si>
  <si>
    <t>Обеспечение функционирования администрации муниципального образования</t>
  </si>
  <si>
    <t>Глава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</si>
  <si>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</si>
  <si>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выплаты персоналу государственных (муниципальных) органов</t>
  </si>
  <si>
    <t>240</t>
  </si>
  <si>
    <t>Расходы по  переданным полномочиям на осуществление внешнего муниципального  финансового контроля "Межбюджетные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t>
  </si>
  <si>
    <t>29370</t>
  </si>
  <si>
    <t>100</t>
  </si>
  <si>
    <t>200</t>
  </si>
  <si>
    <t>900</t>
  </si>
  <si>
    <t>400</t>
  </si>
  <si>
    <t>Социальная политика</t>
  </si>
  <si>
    <t xml:space="preserve"> "Пенсионное обеспечение" подлежат отражению расходы, предусмотренные нормативными правовыми актами Российской Федерации и связанные с выплатой денежных пособий, таких как все виды пенсий, различным категориям лиц, выплаты нетрудоспособным членам семьи, дополнительное материальное обеспечение ветеранов ядерно-оружейного комплекса, другие выплаты, установленные пенсионным законодательством Российской Федерации</t>
  </si>
  <si>
    <t>Доплата к пенсии муниципальным служащим в рамках непрограммного направления деятельности социальная поддержка МО Лазаревское</t>
  </si>
  <si>
    <t>96</t>
  </si>
  <si>
    <t>28870</t>
  </si>
  <si>
    <t>Иные пенсии, социальные доплаты к пенсиям</t>
  </si>
  <si>
    <t>300</t>
  </si>
  <si>
    <t>00110</t>
  </si>
  <si>
    <t>00190</t>
  </si>
  <si>
    <t>85360</t>
  </si>
  <si>
    <t>85040</t>
  </si>
  <si>
    <t>28810</t>
  </si>
  <si>
    <t>29040</t>
  </si>
  <si>
    <t>29050</t>
  </si>
  <si>
    <t>29380</t>
  </si>
  <si>
    <t>28860</t>
  </si>
  <si>
    <t>84020</t>
  </si>
  <si>
    <t>00000</t>
  </si>
  <si>
    <t>51180</t>
  </si>
  <si>
    <t>29090</t>
  </si>
  <si>
    <t>29970</t>
  </si>
  <si>
    <t>84380</t>
  </si>
  <si>
    <t>29190</t>
  </si>
  <si>
    <t>29200</t>
  </si>
  <si>
    <t>29210</t>
  </si>
  <si>
    <t>29220</t>
  </si>
  <si>
    <t>29360</t>
  </si>
  <si>
    <t>84040</t>
  </si>
  <si>
    <t>29440</t>
  </si>
  <si>
    <t>00590</t>
  </si>
  <si>
    <t>29230</t>
  </si>
  <si>
    <t>26790</t>
  </si>
  <si>
    <t>Муниципальная программа муниципального образования Лазаревское Щекинский район "Социальная поддержка населения в муниципальном образовании Щекинский район"</t>
  </si>
  <si>
    <t>Муниципальная программа МО Лазаревское Щекинский район "Оказание поддержки социально-ориентированным некоммерческим организациям и развитие территориального общественного самоуправления на территории МО Лазаревское Щекинский район"</t>
  </si>
  <si>
    <t>Основное мероприятие "Организация поддержки деятельности органов ТОС и взаимодействия с общественными объединениями"</t>
  </si>
  <si>
    <t>26860</t>
  </si>
  <si>
    <t>Муниципальная программа «Управление и распоряжение муниципальным имуществом муниципального образования Лазаревское Щекинского района»</t>
  </si>
  <si>
    <t>Мероприятие №1 «Инвентаризация и постановка на учет бесхозяйного имущества» муниципальной программы «Управление муниципальным имуществом, земельными ресурсами и казной в МО</t>
  </si>
  <si>
    <t>29070</t>
  </si>
  <si>
    <t>Муниципальная  программа «Профессиональная подготовка, переподготовка, повышение квалификации муниципальных служащих администрации муниципального образования Лазаревское Щекинского района»</t>
  </si>
  <si>
    <t>Осуществление части полномочий по сохранению использованию и популяризации объектов культурного наследия (памятников истории и культуры), находящихся в собственности поселения. Охране объектов культурного наследия (памятников истории и культуры) местного (муниципального) значения, расположенных на территории поселения</t>
  </si>
  <si>
    <t>84060</t>
  </si>
  <si>
    <t xml:space="preserve">Реализация мероприятий по применению информационных технологий </t>
  </si>
  <si>
    <t>80450</t>
  </si>
  <si>
    <t>Расходы по переданным полномочиям на осуществление внутреннего муниципального финансового контроля по непрограммным мероприятиям "Межбюджетные трансферты бюджету муниципального района из бюджета МО Лазаревское на осуществление части полномочий по решению вопросов местного значения в соответствии с заключенными соглашениями"</t>
  </si>
  <si>
    <t>Мероприятие "Формирование доступной городской среды для населения МО Лазаревское".Средства населения</t>
  </si>
  <si>
    <t>S6860</t>
  </si>
  <si>
    <t>Закупка товаров,работ и услуг для государственных (муниципальных) нужд</t>
  </si>
  <si>
    <t>870</t>
  </si>
  <si>
    <t>Иные выплаты населению</t>
  </si>
  <si>
    <t>Материальное поощрение старост и территориального общественного самоуправления</t>
  </si>
  <si>
    <t>Мероприятие "Материальное поощрение старост и территориального общественного самоуправления"</t>
  </si>
  <si>
    <t>Уплата иных платежей (Уплата членских взносов)</t>
  </si>
  <si>
    <t>№ п/п</t>
  </si>
  <si>
    <t>Наименование программ</t>
  </si>
  <si>
    <t>Целевая статья</t>
  </si>
  <si>
    <t>Группа,подгруппа вида расходов</t>
  </si>
  <si>
    <t>Раздел</t>
  </si>
  <si>
    <t>Подраздел</t>
  </si>
  <si>
    <t>Мероприятие "Материальное поощрение старост и территориального общественногшо самоуправления"</t>
  </si>
  <si>
    <t>Мероприятие 2 "Установка пожарных гидрантов на территории МО Лазаревское"</t>
  </si>
  <si>
    <t>Установка пожарных гидрантов</t>
  </si>
  <si>
    <t>Приложение №4</t>
  </si>
  <si>
    <t>Приложение №5</t>
  </si>
  <si>
    <t>Наименование показателей</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</si>
  <si>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</si>
  <si>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</si>
  <si>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</si>
  <si>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</si>
  <si>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</si>
  <si>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</si>
  <si>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</si>
  <si>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</si>
  <si>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</si>
  <si>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000 1 05 00000 00 0000 000</t>
  </si>
  <si>
    <t>НАЛОГИ НА СОВОКУПНЫЙ ДОХОД</t>
  </si>
  <si>
    <t>000 1 05 03000 01 0000 110</t>
  </si>
  <si>
    <t xml:space="preserve">Единый  сельскохозяйственный налог </t>
  </si>
  <si>
    <t>000 1 06 00000 00 0000 000</t>
  </si>
  <si>
    <t>НАЛОГИ НА ИМУЩЕСТВО</t>
  </si>
  <si>
    <t>000 1 06 01000 00 0000 110</t>
  </si>
  <si>
    <t>Налог на имущество  физических лиц</t>
  </si>
  <si>
    <t>000 1 06 01030 10 0000 110</t>
  </si>
  <si>
    <t>Налог на имущество  физических лиц, взимаемый по ставкам, применяемым к обектам налогообложения, расположенным в границах сельских  поселений</t>
  </si>
  <si>
    <t>000 1 06 06000 00 0000 110</t>
  </si>
  <si>
    <t>Земельный налог</t>
  </si>
  <si>
    <t>000 1 06 06030 00 0000 110</t>
  </si>
  <si>
    <t>Земельный налог, взимаемый по ставкам, установленным в соответствии с подпунктом 1 пункта 1 статьи 394 НК РФ</t>
  </si>
  <si>
    <t>000 1 06 06033 10 0000 110</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</si>
  <si>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сельских поселений</t>
  </si>
  <si>
    <t>000 1 06 06040 00 0000 110</t>
  </si>
  <si>
    <t>Земельный налог, взимаемый по ставкам, установленным в соответствии с подпунктом 2 пункта 1 статьи 394 НК РФ</t>
  </si>
  <si>
    <t>000 1 06 06043 10 0000 110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</si>
  <si>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сельских поселений</t>
  </si>
  <si>
    <t>000 1 08 00000 00 0000 000</t>
  </si>
  <si>
    <t xml:space="preserve">ГОСУДАРСТВЕННАЯ ПОШЛИНА </t>
  </si>
  <si>
    <t>000 1 08 04000 01 0000 110</t>
  </si>
  <si>
    <t>Государственная пошлина за совершение нотариальных действий должностными лицами органов местного самоуправления (за исключением действий, совершаемых консульскими учреждениями РФ)</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</si>
  <si>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</si>
  <si>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</si>
  <si>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000 1 09 00000 00 0000 000</t>
  </si>
  <si>
    <t>Задолженность и перерасчеты по отмененным налогам,сборам и иным обязательным платежам</t>
  </si>
  <si>
    <t>000 1 09 04000 00 0000 110</t>
  </si>
  <si>
    <t>Налоги на имущество</t>
  </si>
  <si>
    <t>000 1 09 04050 00 0000110</t>
  </si>
  <si>
    <t>Земельный налог (по обязательстам, возникшим  до 01 января 2006 г)</t>
  </si>
  <si>
    <t>000 1 09 04053 10 0000110</t>
  </si>
  <si>
    <t>Земельный налог (по обязательствам, возникшим до        1 января 2006 года), мобилизуемый на территориях сельских  поселений</t>
  </si>
  <si>
    <t>000 1 11 00000 00 0000 000</t>
  </si>
  <si>
    <t xml:space="preserve">ДОХОДЫ  ОТ ИСПОЛЬЗОВАНИЯ ИМУЩЕСТВА, НАХОДЯЩЕГОСЯ В ГОСУДАРСТВЕННОЙ И МУНИЦИПАЛЬНОЙ СОБСТВЕННОСТИ </t>
  </si>
  <si>
    <t>000 1 11 05013 10 0000 120</t>
  </si>
  <si>
    <t>000 1 11 05035 10 0000 120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</si>
  <si>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</si>
  <si>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000 1 11 09045 10 0000 120</t>
  </si>
  <si>
    <t>000 1 13 00000 00 0000 130</t>
  </si>
  <si>
    <t>ДОХОДЫ ОТ ОКАЗАНИЯ ПЛАТНЫХ УСЛУГ И КОМПЕНСАЦИИ ЗАТРАТ ГОСУДАРСТВА</t>
  </si>
  <si>
    <t>000 1 13 01995 10 0000 130</t>
  </si>
  <si>
    <t>Прочие доходы от оказания платных услуг (работ) получателями средств бюджетов сельских поселений</t>
  </si>
  <si>
    <t>000 1 13 02995 10 0000 130</t>
  </si>
  <si>
    <t>Прочие доходы от компенсации затрат бюджетов поселений</t>
  </si>
  <si>
    <t>000 1 14 00000 00 0000 000</t>
  </si>
  <si>
    <t>ДОХОДЫ ОТ ПРОДАЖИ МАТЕРИАЛЬНЫХ И НЕМАТЕРИАЛЬНЫХ АКТИВОВ</t>
  </si>
  <si>
    <t>000 1 14 002053 10 0000 430</t>
  </si>
  <si>
    <t>000 1 14 06000 00 0000 430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</si>
  <si>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</si>
  <si>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000 1 14 06010 00 0000 430</t>
  </si>
  <si>
    <t>Доходы от продажи земельных участков, государственная собственность на которые не разграничена</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</si>
  <si>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</si>
  <si>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</si>
  <si>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000 1 14 06025 10 0000 430</t>
  </si>
  <si>
    <t>Доходы от  продажи  земельных  участков,находящихся  в  собственности  поселений (за   исключением   земельных   участков муниципальных  бюджетных  и   автономных учреждений)</t>
  </si>
  <si>
    <t>000 116 33050 10 0000 140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</si>
  <si>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сельских поселений</t>
  </si>
  <si>
    <t>000 1 17 05 000 00 0000 180</t>
  </si>
  <si>
    <t>ПРОЧИЕ НЕНАЛОГОВЫЕ ДОХОДЫ</t>
  </si>
  <si>
    <t>000 1 17 05050 10 0000 180</t>
  </si>
  <si>
    <t>Прочие неналоговые доходы бюджетов сельских поселений</t>
  </si>
  <si>
    <t>000 1 17 01050 10 0000 180</t>
  </si>
  <si>
    <t>Невыясненные поступления, зачисляемые в бюджет сельских поселений</t>
  </si>
  <si>
    <t>000 116 00000 00 0000 000</t>
  </si>
  <si>
    <t>ШТРАФЫ,САНКЦИИ,ВОЗМЕЩЕНИЕ УЩЕРБА</t>
  </si>
  <si>
    <t>000 117 00000 00 0000 000</t>
  </si>
  <si>
    <t>0.0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</si>
  <si>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</si>
  <si>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</si>
  <si>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</si>
  <si>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</si>
  <si>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000 2 02 01000 00 0000 150</t>
  </si>
  <si>
    <t>Дотации бюджетам субъектов Российской Федерации и муниципальных образований</t>
  </si>
  <si>
    <t>000 2 02 15001 10 0000 150</t>
  </si>
  <si>
    <t>Приложение №1</t>
  </si>
  <si>
    <t>Утверждено бюджетной росписью</t>
  </si>
  <si>
    <t>% Исполнения к утвержденному годовому плану</t>
  </si>
  <si>
    <t>% Исполнения к утвержденной бюджетной росписи</t>
  </si>
  <si>
    <t>к постановлению администрации МО Лазаревское</t>
  </si>
  <si>
    <t>"Об утверждении отчета об исполнении бюджета муниципального</t>
  </si>
  <si>
    <t>Приложение 2</t>
  </si>
  <si>
    <t xml:space="preserve">Перечень вопросов </t>
  </si>
  <si>
    <t>% Исполнения</t>
  </si>
  <si>
    <t xml:space="preserve">Итого </t>
  </si>
  <si>
    <t>Приложение  №3</t>
  </si>
  <si>
    <t>Перечень передаваемых полномочий</t>
  </si>
  <si>
    <t>осуществление внешнего муниципального контроля</t>
  </si>
  <si>
    <t>осуществление внутреннего муниципального финансового  контроля в сфере  предстоящей части  осуществления последующего контроля</t>
  </si>
  <si>
    <t>% исполнения к утвержденному годовому плану</t>
  </si>
  <si>
    <t>% исполнения к утвержденной бюджетной росписи</t>
  </si>
  <si>
    <t>Приложение №6</t>
  </si>
  <si>
    <t>S0530</t>
  </si>
  <si>
    <t>Материальное поощрение старост и территориального общественного самоуправления(средства ТО)</t>
  </si>
  <si>
    <t>Прочая закупкаа товров, работ и услуг</t>
  </si>
  <si>
    <t>Услуги по борьбе с коронавирусной инфекцией</t>
  </si>
  <si>
    <t>180</t>
  </si>
  <si>
    <t>Закупки товаров, работ и услуг</t>
  </si>
  <si>
    <t>42020</t>
  </si>
  <si>
    <t>Прочая закупка товаров, работ и услуг</t>
  </si>
  <si>
    <t>План 2021г.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</si>
  <si>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</si>
  <si>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</si>
  <si>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</si>
  <si>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Прочие субсидии </t>
  </si>
  <si>
    <t>межбюджетные трансферты,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t>
  </si>
  <si>
    <t>межбюджетные трансферты,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рамках муниципальной программы
муниципального образования Щекинский район «Улучшение жилищных условий граждан и комплексное развитие
коммунальной инфраструктуры в муниципальном образовании Щекинский
район»</t>
  </si>
  <si>
    <t xml:space="preserve"> межбюджетные трансферты, передаваемые из бюджета муниципального образования Щекинский район бюджетам
сельских поселений на осуществление
части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поселения,
в рамках муниципальной программы
муниципального образования Щекинский район «Повышение общественной
безопасности населения на территории
муниципального образования Щекинский район»</t>
  </si>
  <si>
    <t>межбюджетные трансферты, передаваемые из бюджета муниципального образования Щекинский район бюджетам
сельских поселений на осуществление
части полномочий по сохранению,использованию и популяризации объектов культурного наследия (памятников
истории и культуры),находящихся в
собственности поселения,охране объектов культурного наследия (памятников истории и культуры) местного
(муниципального) значения,расположенных на территории поселения</t>
  </si>
  <si>
    <t>иные межбюджетные трансферты муниципальным образованиям поселений
Щекинского района на реализацию мероприятий по применению информационных технологий</t>
  </si>
  <si>
    <t>иные межбюджетные трансферты из
бюджета ТО на частичную компенсацию расходов на оплату труда работников муниципальных учреждений
культуры</t>
  </si>
  <si>
    <t>Сумма на 2021 год</t>
  </si>
  <si>
    <t>Сумма                        на 2021год</t>
  </si>
  <si>
    <t>Утверждено на 2021г.</t>
  </si>
  <si>
    <t>120</t>
  </si>
  <si>
    <t>Проведение выборов и референдумов</t>
  </si>
  <si>
    <t>Обеспечение проведения выборов и референдумов</t>
  </si>
  <si>
    <t>93</t>
  </si>
  <si>
    <t>Расходы на проведение выборов и референдумов в законодательные (предстваительные) органы поселений МО Щекинского района в рамках непрограммного направления деятельности "Обеспечение проведения выборов и референдумов"</t>
  </si>
  <si>
    <t xml:space="preserve">Закупка товаров, работ, услуг для муниципальных нужд в рамках непрограммного направления деятельности "Обеспечение проведения выборов и референдумов" </t>
  </si>
  <si>
    <t>28800</t>
  </si>
  <si>
    <t>Мероприятие №2 " Изготовление проетно-сметной документации для строительства ДК в с. Карамышево</t>
  </si>
  <si>
    <t>29080</t>
  </si>
  <si>
    <t xml:space="preserve"> 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t>
  </si>
  <si>
    <t>Подпрограмма "Обеспечение выполнения мероприятий по пожарной безопасности в муниципальном образовании Лазаревское Щекинского района</t>
  </si>
  <si>
    <t>Окашивание сорной растительности на территории МО Лазаревское</t>
  </si>
  <si>
    <t>Муниципальная программа "Развитие субъектов малого и среднего предпринимательства на территории МО Лазаревское"</t>
  </si>
  <si>
    <t>Мероприятия по поддержке субъектов малого и среднего предпринимательства в рамках муниципальной программы "Развитие субъектов малого и среднего предпринимательства на территории МО Лазаревское "</t>
  </si>
  <si>
    <t>Подпрограмма 1 "Оплата потребленной э/энергии на уличное освещение муниципального образования  Лазаревское  Щекинского  района " муниципальной программы "Развитие благоустройства на территории  муниципального образования Лазаревское Щекинского района</t>
  </si>
  <si>
    <t>«Оплата потребленной э/энергии на уличное освещение"</t>
  </si>
  <si>
    <t>«Содержание и техническое обслуживание уличного освещения  муниципального образования Лазаревское Щекинского района»</t>
  </si>
  <si>
    <t xml:space="preserve">Мерроприятие 1 «Содержание и техническое обслуживание уличного освещения  муниципального образования Лазаревское Щекинского района» </t>
  </si>
  <si>
    <t>Мерроприятие 2 "Техническое обслуживание  и ремонт уличного освещения в рамках подпрограммы "Содержание и техническое обслуживание уличного освещения  муниципального образования  Лазаревское  Щекинского  района "  муниципальной программы "Развитие благоустройства на территории  муниципального образования Лазаревское Щекинского района</t>
  </si>
  <si>
    <t>Подпрограмма 2  "Благоустройство и озеленение территории муниципального образования Лазаревское Щекинского района, использования и охраны  лесов, расположенных в границах муниципального образования» муниципальной программы "Развитие благоустройства на территории  муниципального образования Лазаревское Щекинского района"</t>
  </si>
  <si>
    <t>Мерроприятие 1 "Спиливание деревьев в рамках подпрограммы "Благоустройство и озеленение территории муниципального образования Лазаревское Щекинского района, использования и охраны  лесов, расположенных в границах муниципального образования» муниципальной программы "Развитие благоустройства на территории  муниципального образования Лазаревское Щекинского района"</t>
  </si>
  <si>
    <t>Мерроприятие 2 "Озеленение населенных пунктов территории МО Лазаревское" в рамках подпрограммы "Благоустройство и озеленение территории муниципального образования Лазаревское Щекинского района, использования и охраны  лесов, расположенных в границах муниципального образования» муниципальной программы "Развитие благоустройства на территории  муниципального образования Лазаревское Щекинского района"</t>
  </si>
  <si>
    <t>Подпрограмма 3 «Организация вывоза бытовых отходов и мусора в муниципальном образовании Лазаревское Щёкинского района»</t>
  </si>
  <si>
    <t>Мерроприятие 1. "Уборка несанкционированных свалок в рамках подпрограммы "Организация вывоза бытовых отходов и мусора  в муниципальном образовании Лазаревское Щекинского района"  муниципальной программы "Развитие благоустройства на территории  муниципального образования Лазаревское Щекинского района"</t>
  </si>
  <si>
    <t>Подпрограмма 4 "Прочее благоустройство территории МО Лазаревское"</t>
  </si>
  <si>
    <t>Прочее благоустройство территории МО Лазаревское</t>
  </si>
  <si>
    <t>Муниципальная программа«Развитие культуры на территории муниципального образования Лазаревское Щекинского района »</t>
  </si>
  <si>
    <t>Закупка товаров, работ и услуг</t>
  </si>
  <si>
    <t>80890</t>
  </si>
  <si>
    <t>310</t>
  </si>
  <si>
    <t>Муниципальная целевая программа "Обеспечение условий для развития на территории МО Лазаревское  физической культуры и массового  спорта"</t>
  </si>
  <si>
    <t>2021 год, тыс.руб.</t>
  </si>
  <si>
    <t>Мероприятие №2 Изготовление проекто-сметной документации для строительства ДК в с.карамышево</t>
  </si>
  <si>
    <t>Подпрограмма "Обеспечение выполнения мероприятий по пожарной безопасности в муниципальном образовании Лазаревское Щекинского района"</t>
  </si>
  <si>
    <t>Мероприятие 1 "Окашивание сорной растительности на территории МО"</t>
  </si>
  <si>
    <t>Мероприятия по поддержке субъектов малого и среднего предпринимательства в рамках муниципальной программы "Развитие субъектов малого и среднего предпринимательства на территории МО Лазаревское"</t>
  </si>
  <si>
    <t>Подпрограмма 1 "Оплата потребленной э/энергии на уличное освещение  муниципального образования  Лазаревское  Щекинского  района " муниципальной программы "Развитие благоустройства на территории  муниципального образования Лазаревское Щекинского района</t>
  </si>
  <si>
    <t>«Оплата потребленной э/энергии на уличное освещение "</t>
  </si>
  <si>
    <t>«Содержание и техническое обслуживание уличного освещения  муниципального образования Лазаревское Щекинского района на »</t>
  </si>
  <si>
    <t>Мерроприятие 1 «Содержание и техническое обслуживание уличного освещения  муниципального образования Лазаревское Щекинского района » Замена ламп уличного освещения</t>
  </si>
  <si>
    <t>Мерроприятие 2 "Техническое обслуживание  и ремонт уличного освещения в рамках подпрограммы "Содержание и техническое обслуживание уличного освещения  муниципального образования  Лазаревское  Щекинского  района " муниципальной программы "Развитие благоустройства на территории  муниципального образования Лазаревское Щекинского района</t>
  </si>
  <si>
    <t>Подпрограмма 2  "Благоустройство и озеленение территории муниципального образования Лазаревское Щекинского района, использования и охраны  лесов, расположенных в границах муниципального образования » муниципальной программы "Развитие благоустройства на территории  муниципального образования Лазаревское Щекинского района"</t>
  </si>
  <si>
    <t>Мерроприятие 1 "Спиливание деревьев в рамках подпрограммы "Благоустройство и озеленение территории муниципального образования Лазаревское Щекинского района, использования и охраны  лесов, расположенных в границах муниципального образования » муниципальной программы "Развитие благоустройства на территории  муниципального образования Лазаревское Щекинского района"</t>
  </si>
  <si>
    <t>Подпрограмма 3 «Организация вывоза бытовых отходов и мусора в муниципальном образовании Лазаревское Щёкинского района"</t>
  </si>
  <si>
    <t>Подпрограмма 4  "Прочее благоустройство территории МО Лазаревское"</t>
  </si>
  <si>
    <t>Утверждено бюджетной расписью</t>
  </si>
  <si>
    <t>образования Лазаревское за 1 полугодие 2021 года"</t>
  </si>
  <si>
    <t>Отчет об исполнении бюджета МО Лазаревское за 1 полугодие 2021 года по группам, подгруппам, статьям и подстатьям классификации доходов бюджетов РФ</t>
  </si>
  <si>
    <t>Исполнено за  1 полугодние 2021 года</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</si>
  <si>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</si>
  <si>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</si>
  <si>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000 2 02 15000 00 0000 150</t>
  </si>
  <si>
    <t>Дотации бюджетам сельких поселений на выравнивание бюджетной обеспеченности из бюджета субъекта Российской Федерации</t>
  </si>
  <si>
    <t>Дотация на выравнивание бюджетной обеспеченности</t>
  </si>
  <si>
    <t>Прочие субсидии бюджетам сельских поселений</t>
  </si>
  <si>
    <t>000 2 07 05020 10 0000 150</t>
  </si>
  <si>
    <t>Поступления от денежных пожертвований, предоставляеемых физическими лицами получателям средств бюджетов  сельских поселений</t>
  </si>
  <si>
    <t>образования Лазаревское за 1 полугодие 2021."</t>
  </si>
  <si>
    <t xml:space="preserve"> ОТЧЕТ ОБ ИСПОЛЬЗВАНИИ МЕЖБЮДЖЕТНЫХ ТРАНСФЕРТОВ, ПЕРЕДАВАЕМЫХ ИЗ БЮДЖЕТА МО ЩЕКИНСКИЙ РАЙОН  НА ОСУЩЕСТВЛЕНИЕ ЧАСТИ ПОЛНОМОЧИЙ ЗА 1 ПОЛУГОДИЕ 2021 ГОДА</t>
  </si>
  <si>
    <t>Исполнено на 01.07.21г.</t>
  </si>
  <si>
    <t xml:space="preserve">Отчет об использовании межбюджетных трансфертов, передаваемых в бюджет МО Щекинский район из бюджета МО Лазаревское на осуществление части полномочий по решению вопросов местного значения бюджету МО Щекинский район исполнение за 1 полугодие 2021 года.    </t>
  </si>
  <si>
    <t>Исполнено за 1 полугодие 2021 года</t>
  </si>
  <si>
    <t>бюджетных ассигнований бюджета МО Лазаревское за 1 полугодие 2021 год  по разделам, подразделам, целевым статьям и видам расходов классификации расходов бюджетов Российской Федерации</t>
  </si>
  <si>
    <t>244</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</si>
  <si>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</si>
  <si>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</si>
  <si>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Перечень  и объем бюджетных ассигнований на реализацию муниципальных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МО Лазаревское  за 1 полугодие  2021 года.</t>
  </si>
  <si>
    <t>Источники внутреннего финансирования дефицита бюджета муниципального образования Лазаревское. Исполнение за 1 полугодие 2021г.</t>
  </si>
  <si>
    <t>Исполено за 1 полугодие 2021 года</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</si>
  <si>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</si>
  <si>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от 13.07.2021г. №07-89</t>
  </si>
  <si>
    <t>к постановлению администрации МО Лазаревское "Об утверждении отчета об исполнении бюджета муниципального образования Лазаревское за 1 полугодие 2021г."                                                                 от 13.07.2021г. №07-89</t>
  </si>
  <si>
    <t>к постановлению администрации МО Лазаревское "Об утверждении отчета об исполнении бюджета муниципального образования Лазаревское за 1 полугодие 2021г."   от 13.07.2021г. №07-89</t>
  </si>
  <si>
    <t>к постановлению администрации МО Лазаревское "Об утверждении отчета об исполнении бюджета муниципального образования Лазаревское за 1 полугодие 2021г."   от 13.07.2021г №07-89</t>
  </si>
  <si>
    <t xml:space="preserve">к постановлению администрации МО Лазаревское "Об утверждении отчета об исполнении бюджета муниципального образования Лазаревское за 1 полугодие 2021г."     от 13.07.2021г. № 07-89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</si>
</sst>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
    <numFmt numFmtId="179" formatCode="_-* #,##0.0_р_._-;\-* #,##0.0_р_._-;_-* &quot;-&quot;_р_._-;_-@_-"/>
    <numFmt numFmtId="180" formatCode="#,##0.0_р_.;[Red]\-#,##0.0_р_."/>
    <numFmt numFmtId="181" formatCode="#,##0.0_ ;[Red]\-#,##0.0\ "/>
    <numFmt numFmtId="182" formatCode="00"/>
    <numFmt numFmtId="183" formatCode="000\ 00\ 00"/>
    <numFmt numFmtId="184" formatCode="000"/>
    <numFmt numFmtId="185" formatCode="0.000"/>
    <numFmt numFmtId="186" formatCode="[$-F400]h:mm:ss\ AM/PM"/>
  </numFmts>
  <fonts count="76">
    <font>
      <sz val="10"/>
      <name val="Arial"/>
      <family val="3"/>
    </font>
    <font>
      <sz val="10"/>
      <name val="Arial Cyr"/>
      <family val="0"/>
    </font>
    <font>
      <u val="single"/>
      <sz val="10"/>
      <color indexed="12"/>
      <name val="Arial"/>
      <family val="3"/>
    </font>
    <font>
      <u val="single"/>
      <sz val="10"/>
      <color indexed="20"/>
      <name val="Arial"/>
      <family val="3"/>
    </font>
    <font>
      <sz val="8"/>
      <name val="Arial"/>
      <family val="3"/>
    </font>
    <font>
      <sz val="10"/>
      <name val="Times New Roman"/>
      <family val="1"/>
    </font>
    <font>
      <sz val="8"/>
      <name val="Times New Roman"/>
      <family val="1"/>
    </font>
    <font>
      <b/>
      <sz val="10"/>
      <name val="Times New Roman"/>
      <family val="1"/>
    </font>
    <font>
      <b/>
      <sz val="8"/>
      <name val="Times New Roman"/>
      <family val="1"/>
    </font>
    <font>
      <b/>
      <sz val="8"/>
      <color indexed="8"/>
      <name val="Times New Roman"/>
      <family val="1"/>
    </font>
    <font>
      <b/>
      <sz val="8"/>
      <name val="Arial"/>
      <family val="3"/>
    </font>
    <font>
      <sz val="8"/>
      <color indexed="8"/>
      <name val="Times New Roman"/>
      <family val="1"/>
    </font>
    <font>
      <b/>
      <sz val="10"/>
      <color indexed="8"/>
      <name val="Times New Roman"/>
      <family val="1"/>
    </font>
    <font>
      <sz val="10"/>
      <color indexed="8"/>
      <name val="Arial"/>
      <family val="3"/>
    </font>
    <font>
      <sz val="10"/>
      <color indexed="8"/>
      <name val="Times New Roman"/>
      <family val="1"/>
    </font>
    <font>
      <b/>
      <sz val="14"/>
      <color indexed="8"/>
      <name val="Times New Roman"/>
      <family val="1"/>
    </font>
    <font>
      <sz val="12"/>
      <color indexed="8"/>
      <name val="Times New Roman"/>
      <family val="1"/>
    </font>
    <font>
      <b/>
      <sz val="9"/>
      <color indexed="8"/>
      <name val="Times New Roman"/>
      <family val="1"/>
    </font>
    <font>
      <i/>
      <sz val="10"/>
      <color indexed="8"/>
      <name val="Times New Roman"/>
      <family val="1"/>
    </font>
    <font>
      <b/>
      <sz val="12"/>
      <color indexed="8"/>
      <name val="Times New Roman"/>
      <family val="1"/>
    </font>
    <font>
      <sz val="10"/>
      <color indexed="12"/>
      <name val="Times New Roman"/>
      <family val="1"/>
    </font>
    <font>
      <b/>
      <sz val="10"/>
      <name val="Arial"/>
      <family val="2"/>
    </font>
    <font>
      <sz val="11"/>
      <color indexed="8"/>
      <name val="Calibri"/>
      <family val="2"/>
    </font>
    <font>
      <sz val="11"/>
      <color indexed="9"/>
      <name val="Calibri"/>
      <family val="2"/>
    </font>
    <font>
      <b/>
      <sz val="12"/>
      <name val="Arial Cyr"/>
      <family val="0"/>
    </font>
    <font>
      <sz val="10"/>
      <name val="Times New Roman Cyr"/>
      <family val="1"/>
    </font>
    <font>
      <sz val="9"/>
      <name val="Times New Roman"/>
      <family val="1"/>
    </font>
    <font>
      <sz val="9"/>
      <color indexed="8"/>
      <name val="Times New Roman"/>
      <family val="1"/>
    </font>
    <font>
      <b/>
      <sz val="14"/>
      <name val="Arial"/>
      <family val="2"/>
    </font>
    <font>
      <b/>
      <sz val="12"/>
      <name val="Times New Roman"/>
      <family val="1"/>
    </font>
    <font>
      <sz val="12"/>
      <name val="Times New Roman"/>
      <family val="1"/>
    </font>
    <font>
      <b/>
      <sz val="14"/>
      <name val="Times New Roman"/>
      <family val="1"/>
    </font>
    <font>
      <sz val="11"/>
      <name val="Times New Roman"/>
      <family val="1"/>
    </font>
    <font>
      <b/>
      <sz val="9"/>
      <name val="Times New Roman"/>
      <family val="1"/>
    </font>
    <font>
      <vertAlign val="superscript"/>
      <sz val="9"/>
      <name val="Times New Roman"/>
      <family val="1"/>
    </font>
    <font>
      <i/>
      <sz val="9"/>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i/>
      <sz val="9"/>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9"/>
      <color rgb="FF000000"/>
      <name val="Times New Roman"/>
      <family val="1"/>
    </font>
    <font>
      <b/>
      <sz val="9"/>
      <color rgb="FF000000"/>
      <name val="Times New Roman"/>
      <family val="1"/>
    </font>
    <font>
      <b/>
      <sz val="9"/>
      <color theme="1"/>
      <name val="Times New Roman"/>
      <family val="1"/>
    </font>
    <font>
      <sz val="9"/>
      <color theme="1"/>
      <name val="Times New Roman"/>
      <family val="1"/>
    </font>
    <font>
      <i/>
      <sz val="9"/>
      <color rgb="FF000000"/>
      <name val="Times New Roman"/>
      <family val="1"/>
    </font>
  </fonts>
  <fills count="44">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54" fillId="3" borderId="0" applyNumberFormat="0" applyBorder="0" applyAlignment="0" applyProtection="0"/>
    <xf numFmtId="0" fontId="22" fillId="4" borderId="0" applyNumberFormat="0" applyBorder="0" applyAlignment="0" applyProtection="0"/>
    <xf numFmtId="0" fontId="54" fillId="5" borderId="0" applyNumberFormat="0" applyBorder="0" applyAlignment="0" applyProtection="0"/>
    <xf numFmtId="0" fontId="22" fillId="6" borderId="0" applyNumberFormat="0" applyBorder="0" applyAlignment="0" applyProtection="0"/>
    <xf numFmtId="0" fontId="54" fillId="7" borderId="0" applyNumberFormat="0" applyBorder="0" applyAlignment="0" applyProtection="0"/>
    <xf numFmtId="0" fontId="22" fillId="8" borderId="0" applyNumberFormat="0" applyBorder="0" applyAlignment="0" applyProtection="0"/>
    <xf numFmtId="0" fontId="54" fillId="9" borderId="0" applyNumberFormat="0" applyBorder="0" applyAlignment="0" applyProtection="0"/>
    <xf numFmtId="0" fontId="22" fillId="3" borderId="0" applyNumberFormat="0" applyBorder="0" applyAlignment="0" applyProtection="0"/>
    <xf numFmtId="0" fontId="54" fillId="10" borderId="0" applyNumberFormat="0" applyBorder="0" applyAlignment="0" applyProtection="0"/>
    <xf numFmtId="0" fontId="22" fillId="7" borderId="0" applyNumberFormat="0" applyBorder="0" applyAlignment="0" applyProtection="0"/>
    <xf numFmtId="0" fontId="54" fillId="11" borderId="0" applyNumberFormat="0" applyBorder="0" applyAlignment="0" applyProtection="0"/>
    <xf numFmtId="0" fontId="22" fillId="12" borderId="0" applyNumberFormat="0" applyBorder="0" applyAlignment="0" applyProtection="0"/>
    <xf numFmtId="0" fontId="54" fillId="13" borderId="0" applyNumberFormat="0" applyBorder="0" applyAlignment="0" applyProtection="0"/>
    <xf numFmtId="0" fontId="22" fillId="4"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2" borderId="0" applyNumberFormat="0" applyBorder="0" applyAlignment="0" applyProtection="0"/>
    <xf numFmtId="0" fontId="54" fillId="19" borderId="0" applyNumberFormat="0" applyBorder="0" applyAlignment="0" applyProtection="0"/>
    <xf numFmtId="0" fontId="22" fillId="17" borderId="0" applyNumberFormat="0" applyBorder="0" applyAlignment="0" applyProtection="0"/>
    <xf numFmtId="0" fontId="54" fillId="20" borderId="0" applyNumberFormat="0" applyBorder="0" applyAlignment="0" applyProtection="0"/>
    <xf numFmtId="0" fontId="23" fillId="12" borderId="0" applyNumberFormat="0" applyBorder="0" applyAlignment="0" applyProtection="0"/>
    <xf numFmtId="0" fontId="55" fillId="21" borderId="0" applyNumberFormat="0" applyBorder="0" applyAlignment="0" applyProtection="0"/>
    <xf numFmtId="0" fontId="23" fillId="4" borderId="0" applyNumberFormat="0" applyBorder="0" applyAlignment="0" applyProtection="0"/>
    <xf numFmtId="0" fontId="55" fillId="22" borderId="0" applyNumberFormat="0" applyBorder="0" applyAlignment="0" applyProtection="0"/>
    <xf numFmtId="0" fontId="23" fillId="15" borderId="0" applyNumberFormat="0" applyBorder="0" applyAlignment="0" applyProtection="0"/>
    <xf numFmtId="0" fontId="55" fillId="16" borderId="0" applyNumberFormat="0" applyBorder="0" applyAlignment="0" applyProtection="0"/>
    <xf numFmtId="0" fontId="23" fillId="17" borderId="0" applyNumberFormat="0" applyBorder="0" applyAlignment="0" applyProtection="0"/>
    <xf numFmtId="0" fontId="55" fillId="23" borderId="0" applyNumberFormat="0" applyBorder="0" applyAlignment="0" applyProtection="0"/>
    <xf numFmtId="0" fontId="23" fillId="24" borderId="0" applyNumberFormat="0" applyBorder="0" applyAlignment="0" applyProtection="0"/>
    <xf numFmtId="0" fontId="55" fillId="25" borderId="0" applyNumberFormat="0" applyBorder="0" applyAlignment="0" applyProtection="0"/>
    <xf numFmtId="0" fontId="23"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6" fillId="34" borderId="1" applyNumberFormat="0" applyAlignment="0" applyProtection="0"/>
    <xf numFmtId="0" fontId="57" fillId="35" borderId="2" applyNumberFormat="0" applyAlignment="0" applyProtection="0"/>
    <xf numFmtId="0" fontId="58" fillId="35"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6" borderId="7" applyNumberFormat="0" applyAlignment="0" applyProtection="0"/>
    <xf numFmtId="0" fontId="64" fillId="0" borderId="0" applyNumberFormat="0" applyFill="0" applyBorder="0" applyAlignment="0" applyProtection="0"/>
    <xf numFmtId="0" fontId="65" fillId="3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xf numFmtId="0" fontId="66" fillId="38" borderId="0" applyNumberFormat="0" applyBorder="0" applyAlignment="0" applyProtection="0"/>
    <xf numFmtId="0" fontId="67" fillId="0" borderId="0" applyNumberFormat="0" applyFill="0" applyBorder="0" applyAlignment="0" applyProtection="0"/>
    <xf numFmtId="0" fontId="0" fillId="39" borderId="8" applyNumberFormat="0" applyFont="0" applyAlignment="0" applyProtection="0"/>
    <xf numFmtId="9" fontId="1"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70" fillId="40" borderId="0" applyNumberFormat="0" applyBorder="0" applyAlignment="0" applyProtection="0"/>
  </cellStyleXfs>
  <cellXfs count="309">
    <xf numFmtId="0" fontId="0" fillId="0" borderId="0" xfId="0" applyAlignment="1">
      <alignment/>
    </xf>
    <xf numFmtId="0" fontId="4" fillId="6" borderId="0" xfId="0" applyFont="1" applyFill="1" applyAlignment="1">
      <alignment/>
    </xf>
    <xf numFmtId="49" fontId="4" fillId="6" borderId="0" xfId="0" applyNumberFormat="1" applyFont="1" applyFill="1" applyAlignment="1">
      <alignment horizontal="center"/>
    </xf>
    <xf numFmtId="0" fontId="4" fillId="6" borderId="0" xfId="0" applyFont="1" applyFill="1" applyBorder="1" applyAlignment="1">
      <alignment/>
    </xf>
    <xf numFmtId="0" fontId="10" fillId="6" borderId="0" xfId="0" applyFont="1" applyFill="1" applyBorder="1" applyAlignment="1">
      <alignment/>
    </xf>
    <xf numFmtId="2" fontId="6" fillId="6" borderId="0" xfId="0" applyNumberFormat="1" applyFont="1" applyFill="1" applyAlignment="1">
      <alignment horizontal="center"/>
    </xf>
    <xf numFmtId="0" fontId="13" fillId="0" borderId="0" xfId="0" applyFont="1" applyAlignment="1">
      <alignment/>
    </xf>
    <xf numFmtId="0" fontId="16" fillId="0" borderId="10" xfId="0" applyFont="1" applyFill="1" applyBorder="1" applyAlignment="1" applyProtection="1">
      <alignment horizontal="center" vertical="center" wrapText="1"/>
      <protection locked="0"/>
    </xf>
    <xf numFmtId="0" fontId="13" fillId="0" borderId="10" xfId="0" applyFont="1" applyBorder="1" applyAlignment="1">
      <alignment horizontal="center"/>
    </xf>
    <xf numFmtId="0" fontId="16" fillId="0" borderId="10" xfId="0" applyFont="1" applyFill="1" applyBorder="1" applyAlignment="1" applyProtection="1">
      <alignment vertical="center" wrapText="1"/>
      <protection locked="0"/>
    </xf>
    <xf numFmtId="177" fontId="13" fillId="0" borderId="10" xfId="0" applyNumberFormat="1" applyFont="1" applyBorder="1" applyAlignment="1">
      <alignment/>
    </xf>
    <xf numFmtId="49" fontId="17" fillId="6" borderId="10" xfId="0" applyNumberFormat="1" applyFont="1" applyFill="1" applyBorder="1" applyAlignment="1">
      <alignment horizontal="center"/>
    </xf>
    <xf numFmtId="0" fontId="12" fillId="6" borderId="10" xfId="0" applyFont="1" applyFill="1" applyBorder="1" applyAlignment="1">
      <alignment horizontal="left" wrapText="1"/>
    </xf>
    <xf numFmtId="177" fontId="12" fillId="6" borderId="10" xfId="83" applyNumberFormat="1" applyFont="1" applyFill="1" applyBorder="1" applyAlignment="1">
      <alignment/>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177" fontId="16" fillId="0" borderId="10" xfId="0" applyNumberFormat="1" applyFont="1" applyFill="1" applyBorder="1" applyAlignment="1" applyProtection="1">
      <alignment vertical="center" wrapText="1"/>
      <protection locked="0"/>
    </xf>
    <xf numFmtId="49" fontId="14" fillId="6" borderId="10" xfId="0" applyNumberFormat="1" applyFont="1" applyFill="1" applyBorder="1" applyAlignment="1">
      <alignment horizontal="center"/>
    </xf>
    <xf numFmtId="0" fontId="14" fillId="6" borderId="10" xfId="0" applyFont="1" applyFill="1" applyBorder="1" applyAlignment="1">
      <alignment horizontal="left" wrapText="1"/>
    </xf>
    <xf numFmtId="0" fontId="18" fillId="6" borderId="10" xfId="0" applyFont="1" applyFill="1" applyBorder="1" applyAlignment="1">
      <alignment horizontal="left" wrapText="1"/>
    </xf>
    <xf numFmtId="0" fontId="12" fillId="0" borderId="10" xfId="0" applyFont="1" applyFill="1" applyBorder="1" applyAlignment="1" applyProtection="1">
      <alignment vertical="center" wrapText="1"/>
      <protection locked="0"/>
    </xf>
    <xf numFmtId="0" fontId="19" fillId="0" borderId="10" xfId="0" applyFont="1" applyFill="1" applyBorder="1" applyAlignment="1" applyProtection="1">
      <alignment vertical="center" wrapText="1"/>
      <protection locked="0"/>
    </xf>
    <xf numFmtId="177" fontId="19" fillId="0" borderId="10" xfId="0" applyNumberFormat="1" applyFont="1" applyFill="1" applyBorder="1" applyAlignment="1" applyProtection="1">
      <alignment vertical="center" wrapText="1"/>
      <protection locked="0"/>
    </xf>
    <xf numFmtId="4" fontId="18" fillId="0" borderId="10" xfId="83" applyNumberFormat="1" applyFont="1" applyFill="1" applyBorder="1" applyAlignment="1">
      <alignment/>
    </xf>
    <xf numFmtId="4" fontId="12" fillId="6" borderId="10" xfId="83" applyNumberFormat="1" applyFont="1" applyFill="1" applyBorder="1" applyAlignment="1">
      <alignment/>
    </xf>
    <xf numFmtId="4" fontId="14" fillId="6" borderId="10" xfId="83" applyNumberFormat="1" applyFont="1" applyFill="1" applyBorder="1" applyAlignment="1">
      <alignment/>
    </xf>
    <xf numFmtId="4" fontId="18" fillId="6" borderId="10" xfId="83" applyNumberFormat="1" applyFont="1" applyFill="1" applyBorder="1" applyAlignment="1">
      <alignment/>
    </xf>
    <xf numFmtId="0" fontId="0" fillId="0" borderId="0" xfId="0" applyAlignment="1">
      <alignment wrapText="1"/>
    </xf>
    <xf numFmtId="0" fontId="0" fillId="0" borderId="0" xfId="0" applyAlignment="1">
      <alignment/>
    </xf>
    <xf numFmtId="0" fontId="25" fillId="0" borderId="0" xfId="0" applyNumberFormat="1" applyFont="1" applyFill="1" applyAlignment="1">
      <alignment/>
    </xf>
    <xf numFmtId="0" fontId="0" fillId="0" borderId="0" xfId="0" applyFill="1" applyAlignment="1">
      <alignment/>
    </xf>
    <xf numFmtId="0" fontId="24" fillId="0" borderId="0" xfId="0" applyFont="1" applyFill="1" applyAlignment="1">
      <alignment horizontal="center" wrapText="1"/>
    </xf>
    <xf numFmtId="0" fontId="0" fillId="0" borderId="0" xfId="0" applyFont="1" applyAlignment="1">
      <alignment/>
    </xf>
    <xf numFmtId="0" fontId="5" fillId="0" borderId="0" xfId="0" applyFont="1" applyAlignment="1">
      <alignment/>
    </xf>
    <xf numFmtId="0" fontId="7" fillId="0" borderId="0" xfId="0" applyFont="1" applyAlignment="1">
      <alignment/>
    </xf>
    <xf numFmtId="0" fontId="5" fillId="0" borderId="0" xfId="0" applyFont="1" applyAlignment="1">
      <alignment horizontal="center"/>
    </xf>
    <xf numFmtId="0" fontId="5" fillId="0" borderId="10" xfId="0" applyFont="1" applyBorder="1" applyAlignment="1">
      <alignment/>
    </xf>
    <xf numFmtId="0" fontId="7" fillId="0" borderId="10"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left" vertical="top" wrapText="1"/>
    </xf>
    <xf numFmtId="176" fontId="30" fillId="0" borderId="10" xfId="0" applyNumberFormat="1" applyFont="1" applyBorder="1" applyAlignment="1">
      <alignment horizontal="center" wrapText="1"/>
    </xf>
    <xf numFmtId="176" fontId="30" fillId="0" borderId="10" xfId="0" applyNumberFormat="1" applyFont="1" applyBorder="1" applyAlignment="1">
      <alignment horizontal="center"/>
    </xf>
    <xf numFmtId="0" fontId="5" fillId="6" borderId="11" xfId="71" applyNumberFormat="1" applyFont="1" applyFill="1" applyBorder="1" applyAlignment="1" applyProtection="1">
      <alignment horizontal="left" vertical="center" wrapText="1"/>
      <protection hidden="1"/>
    </xf>
    <xf numFmtId="0" fontId="7" fillId="0" borderId="10" xfId="0" applyFont="1" applyBorder="1" applyAlignment="1">
      <alignment/>
    </xf>
    <xf numFmtId="0" fontId="7" fillId="0" borderId="11" xfId="73" applyFont="1" applyFill="1" applyBorder="1" applyAlignment="1">
      <alignment horizontal="center" wrapText="1"/>
      <protection/>
    </xf>
    <xf numFmtId="176" fontId="29" fillId="0" borderId="10" xfId="0" applyNumberFormat="1" applyFont="1" applyBorder="1" applyAlignment="1">
      <alignment horizontal="center"/>
    </xf>
    <xf numFmtId="0" fontId="30" fillId="0" borderId="0" xfId="0" applyFont="1" applyAlignment="1">
      <alignment horizontal="right"/>
    </xf>
    <xf numFmtId="0" fontId="30" fillId="0" borderId="0" xfId="0" applyFont="1" applyAlignment="1">
      <alignment horizontal="center"/>
    </xf>
    <xf numFmtId="0" fontId="30" fillId="0" borderId="0" xfId="0" applyFont="1" applyAlignment="1">
      <alignmen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31" fillId="0" borderId="0" xfId="0" applyFont="1" applyAlignment="1">
      <alignment horizontal="center" wrapText="1"/>
    </xf>
    <xf numFmtId="0" fontId="5" fillId="0" borderId="0" xfId="0" applyFont="1" applyAlignment="1">
      <alignment/>
    </xf>
    <xf numFmtId="0" fontId="5" fillId="0" borderId="0" xfId="0" applyFont="1" applyAlignment="1">
      <alignment horizontal="center" wrapText="1"/>
    </xf>
    <xf numFmtId="0" fontId="7" fillId="0" borderId="10" xfId="0" applyFont="1" applyBorder="1" applyAlignment="1">
      <alignment horizontal="center"/>
    </xf>
    <xf numFmtId="0" fontId="29" fillId="0" borderId="10" xfId="0" applyFont="1" applyBorder="1" applyAlignment="1">
      <alignment horizontal="center" wrapText="1"/>
    </xf>
    <xf numFmtId="0" fontId="7" fillId="0" borderId="0" xfId="0" applyFont="1" applyAlignment="1">
      <alignment/>
    </xf>
    <xf numFmtId="2" fontId="6" fillId="0" borderId="0" xfId="0" applyNumberFormat="1" applyFont="1" applyFill="1" applyAlignment="1">
      <alignment/>
    </xf>
    <xf numFmtId="177" fontId="14" fillId="6" borderId="10" xfId="83" applyNumberFormat="1" applyFont="1" applyFill="1" applyBorder="1" applyAlignment="1">
      <alignment/>
    </xf>
    <xf numFmtId="177" fontId="18" fillId="0" borderId="10" xfId="83" applyNumberFormat="1" applyFont="1" applyFill="1" applyBorder="1" applyAlignment="1">
      <alignment/>
    </xf>
    <xf numFmtId="177" fontId="18" fillId="6" borderId="10" xfId="83" applyNumberFormat="1" applyFont="1" applyFill="1" applyBorder="1" applyAlignment="1">
      <alignment/>
    </xf>
    <xf numFmtId="176" fontId="13" fillId="0" borderId="10" xfId="0" applyNumberFormat="1" applyFont="1" applyBorder="1" applyAlignment="1">
      <alignment/>
    </xf>
    <xf numFmtId="176" fontId="12" fillId="6" borderId="10" xfId="83" applyNumberFormat="1" applyFont="1" applyFill="1" applyBorder="1" applyAlignment="1">
      <alignment/>
    </xf>
    <xf numFmtId="176" fontId="16" fillId="0" borderId="10" xfId="0" applyNumberFormat="1" applyFont="1" applyFill="1" applyBorder="1" applyAlignment="1" applyProtection="1">
      <alignment vertical="center" wrapText="1"/>
      <protection locked="0"/>
    </xf>
    <xf numFmtId="176" fontId="14" fillId="6" borderId="10" xfId="83" applyNumberFormat="1" applyFont="1" applyFill="1" applyBorder="1" applyAlignment="1">
      <alignment/>
    </xf>
    <xf numFmtId="176" fontId="18" fillId="0" borderId="10" xfId="83" applyNumberFormat="1" applyFont="1" applyFill="1" applyBorder="1" applyAlignment="1">
      <alignment/>
    </xf>
    <xf numFmtId="176" fontId="18" fillId="6" borderId="10" xfId="83" applyNumberFormat="1" applyFont="1" applyFill="1" applyBorder="1" applyAlignment="1">
      <alignment/>
    </xf>
    <xf numFmtId="176" fontId="19" fillId="0" borderId="10" xfId="0" applyNumberFormat="1" applyFont="1" applyFill="1" applyBorder="1" applyAlignment="1" applyProtection="1">
      <alignment vertical="center" wrapText="1"/>
      <protection locked="0"/>
    </xf>
    <xf numFmtId="2" fontId="6" fillId="41" borderId="0" xfId="0" applyNumberFormat="1" applyFont="1" applyFill="1" applyAlignment="1">
      <alignment/>
    </xf>
    <xf numFmtId="0" fontId="6" fillId="41" borderId="0" xfId="0" applyFont="1" applyFill="1" applyAlignment="1">
      <alignment horizontal="center" wrapText="1"/>
    </xf>
    <xf numFmtId="0" fontId="6" fillId="41" borderId="0" xfId="0" applyFont="1" applyFill="1" applyBorder="1" applyAlignment="1">
      <alignment/>
    </xf>
    <xf numFmtId="0" fontId="6" fillId="41" borderId="0" xfId="0" applyFont="1" applyFill="1" applyAlignment="1">
      <alignment/>
    </xf>
    <xf numFmtId="0" fontId="9" fillId="41" borderId="10" xfId="0" applyFont="1" applyFill="1" applyBorder="1" applyAlignment="1">
      <alignment horizontal="left" wrapText="1"/>
    </xf>
    <xf numFmtId="49" fontId="6" fillId="41" borderId="0" xfId="0" applyNumberFormat="1" applyFont="1" applyFill="1" applyBorder="1" applyAlignment="1">
      <alignment horizontal="center"/>
    </xf>
    <xf numFmtId="0" fontId="8" fillId="41" borderId="10" xfId="0" applyFont="1" applyFill="1" applyBorder="1" applyAlignment="1">
      <alignment wrapText="1"/>
    </xf>
    <xf numFmtId="49" fontId="5" fillId="41" borderId="12" xfId="74" applyNumberFormat="1" applyFont="1" applyFill="1" applyBorder="1" applyAlignment="1">
      <alignment horizontal="center" wrapText="1"/>
      <protection/>
    </xf>
    <xf numFmtId="0" fontId="6" fillId="41" borderId="10" xfId="72" applyNumberFormat="1" applyFont="1" applyFill="1" applyBorder="1" applyAlignment="1" applyProtection="1">
      <alignment horizontal="left" wrapText="1"/>
      <protection hidden="1"/>
    </xf>
    <xf numFmtId="49" fontId="5" fillId="41" borderId="10" xfId="0" applyNumberFormat="1" applyFont="1" applyFill="1" applyBorder="1" applyAlignment="1">
      <alignment horizontal="center" wrapText="1"/>
    </xf>
    <xf numFmtId="49" fontId="5" fillId="41" borderId="11" xfId="0" applyNumberFormat="1" applyFont="1" applyFill="1" applyBorder="1" applyAlignment="1">
      <alignment horizontal="center" wrapText="1"/>
    </xf>
    <xf numFmtId="49" fontId="5" fillId="41" borderId="11" xfId="74" applyNumberFormat="1" applyFont="1" applyFill="1" applyBorder="1" applyAlignment="1">
      <alignment horizontal="center" wrapText="1"/>
      <protection/>
    </xf>
    <xf numFmtId="49" fontId="5" fillId="41" borderId="10" xfId="74" applyNumberFormat="1" applyFont="1" applyFill="1" applyBorder="1" applyAlignment="1">
      <alignment horizontal="center" wrapText="1"/>
      <protection/>
    </xf>
    <xf numFmtId="49" fontId="5" fillId="41" borderId="13" xfId="74" applyNumberFormat="1" applyFont="1" applyFill="1" applyBorder="1" applyAlignment="1">
      <alignment horizontal="left" vertical="center" wrapText="1"/>
      <protection/>
    </xf>
    <xf numFmtId="2" fontId="5" fillId="41" borderId="10" xfId="0" applyNumberFormat="1" applyFont="1" applyFill="1" applyBorder="1" applyAlignment="1">
      <alignment horizontal="center"/>
    </xf>
    <xf numFmtId="2" fontId="6" fillId="41" borderId="10" xfId="72" applyNumberFormat="1" applyFont="1" applyFill="1" applyBorder="1" applyAlignment="1" applyProtection="1">
      <alignment horizontal="left" wrapText="1"/>
      <protection hidden="1"/>
    </xf>
    <xf numFmtId="49" fontId="5" fillId="41" borderId="13" xfId="74" applyNumberFormat="1" applyFont="1" applyFill="1" applyBorder="1" applyAlignment="1">
      <alignment horizontal="center" wrapText="1"/>
      <protection/>
    </xf>
    <xf numFmtId="49" fontId="8" fillId="41" borderId="0" xfId="0" applyNumberFormat="1" applyFont="1" applyFill="1" applyBorder="1" applyAlignment="1">
      <alignment horizontal="center"/>
    </xf>
    <xf numFmtId="0" fontId="6" fillId="41" borderId="10" xfId="0" applyFont="1" applyFill="1" applyBorder="1" applyAlignment="1">
      <alignment wrapText="1"/>
    </xf>
    <xf numFmtId="49" fontId="5" fillId="41" borderId="10" xfId="0" applyNumberFormat="1" applyFont="1" applyFill="1" applyBorder="1" applyAlignment="1">
      <alignment horizontal="center"/>
    </xf>
    <xf numFmtId="176" fontId="5" fillId="41" borderId="10" xfId="0" applyNumberFormat="1" applyFont="1" applyFill="1" applyBorder="1" applyAlignment="1">
      <alignment horizontal="center"/>
    </xf>
    <xf numFmtId="0" fontId="11" fillId="41" borderId="10" xfId="0" applyFont="1" applyFill="1" applyBorder="1" applyAlignment="1">
      <alignment horizontal="left" wrapText="1"/>
    </xf>
    <xf numFmtId="49" fontId="14" fillId="41" borderId="10" xfId="0" applyNumberFormat="1" applyFont="1" applyFill="1" applyBorder="1" applyAlignment="1">
      <alignment horizontal="center"/>
    </xf>
    <xf numFmtId="2" fontId="5" fillId="41" borderId="10" xfId="0" applyNumberFormat="1" applyFont="1" applyFill="1" applyBorder="1" applyAlignment="1">
      <alignment horizontal="center" wrapText="1"/>
    </xf>
    <xf numFmtId="0" fontId="6" fillId="41" borderId="10" xfId="71" applyNumberFormat="1" applyFont="1" applyFill="1" applyBorder="1" applyAlignment="1" applyProtection="1">
      <alignment horizontal="left" vertical="center" wrapText="1"/>
      <protection hidden="1"/>
    </xf>
    <xf numFmtId="0" fontId="6" fillId="41" borderId="14" xfId="0" applyFont="1" applyFill="1" applyBorder="1" applyAlignment="1">
      <alignment horizontal="left" vertical="center" wrapText="1"/>
    </xf>
    <xf numFmtId="49" fontId="14" fillId="41" borderId="10" xfId="0" applyNumberFormat="1" applyFont="1" applyFill="1" applyBorder="1" applyAlignment="1">
      <alignment horizontal="center" wrapText="1"/>
    </xf>
    <xf numFmtId="49" fontId="14" fillId="41" borderId="11" xfId="0" applyNumberFormat="1" applyFont="1" applyFill="1" applyBorder="1" applyAlignment="1">
      <alignment horizontal="center" wrapText="1"/>
    </xf>
    <xf numFmtId="49" fontId="14" fillId="41" borderId="10" xfId="74" applyNumberFormat="1" applyFont="1" applyFill="1" applyBorder="1" applyAlignment="1">
      <alignment horizontal="center" wrapText="1"/>
      <protection/>
    </xf>
    <xf numFmtId="49" fontId="14" fillId="41" borderId="13" xfId="74" applyNumberFormat="1" applyFont="1" applyFill="1" applyBorder="1" applyAlignment="1">
      <alignment horizontal="center" vertical="center" wrapText="1"/>
      <protection/>
    </xf>
    <xf numFmtId="2" fontId="11" fillId="41" borderId="10" xfId="72" applyNumberFormat="1" applyFont="1" applyFill="1" applyBorder="1" applyAlignment="1" applyProtection="1">
      <alignment horizontal="left" wrapText="1"/>
      <protection hidden="1"/>
    </xf>
    <xf numFmtId="1" fontId="6" fillId="41" borderId="10" xfId="0" applyNumberFormat="1" applyFont="1" applyFill="1" applyBorder="1" applyAlignment="1">
      <alignment horizontal="left" wrapText="1"/>
    </xf>
    <xf numFmtId="49" fontId="5" fillId="41" borderId="13" xfId="74" applyNumberFormat="1" applyFont="1" applyFill="1" applyBorder="1" applyAlignment="1">
      <alignment horizontal="left" wrapText="1"/>
      <protection/>
    </xf>
    <xf numFmtId="0" fontId="6" fillId="41" borderId="10" xfId="0" applyNumberFormat="1" applyFont="1" applyFill="1" applyBorder="1" applyAlignment="1">
      <alignment wrapText="1"/>
    </xf>
    <xf numFmtId="0" fontId="8" fillId="41" borderId="10" xfId="0" applyFont="1" applyFill="1" applyBorder="1" applyAlignment="1">
      <alignment horizontal="left" wrapText="1"/>
    </xf>
    <xf numFmtId="0" fontId="6" fillId="41" borderId="10" xfId="0" applyNumberFormat="1" applyFont="1" applyFill="1" applyBorder="1" applyAlignment="1">
      <alignment horizontal="left" wrapText="1"/>
    </xf>
    <xf numFmtId="49" fontId="6" fillId="41" borderId="10" xfId="0" applyNumberFormat="1" applyFont="1" applyFill="1" applyBorder="1" applyAlignment="1">
      <alignment horizontal="center"/>
    </xf>
    <xf numFmtId="49" fontId="6" fillId="41" borderId="10" xfId="0" applyNumberFormat="1" applyFont="1" applyFill="1" applyBorder="1" applyAlignment="1">
      <alignment horizontal="center" wrapText="1"/>
    </xf>
    <xf numFmtId="2" fontId="6" fillId="41" borderId="10" xfId="0" applyNumberFormat="1" applyFont="1" applyFill="1" applyBorder="1" applyAlignment="1">
      <alignment horizontal="center"/>
    </xf>
    <xf numFmtId="0" fontId="6" fillId="41" borderId="10" xfId="0" applyFont="1" applyFill="1" applyBorder="1" applyAlignment="1">
      <alignment horizontal="left" wrapText="1"/>
    </xf>
    <xf numFmtId="0" fontId="7" fillId="41" borderId="10" xfId="0" applyFont="1" applyFill="1" applyBorder="1" applyAlignment="1">
      <alignment horizontal="center"/>
    </xf>
    <xf numFmtId="0" fontId="5" fillId="41" borderId="10" xfId="0" applyFont="1" applyFill="1" applyBorder="1" applyAlignment="1">
      <alignment horizontal="center"/>
    </xf>
    <xf numFmtId="1" fontId="9" fillId="41" borderId="10" xfId="0" applyNumberFormat="1" applyFont="1" applyFill="1" applyBorder="1" applyAlignment="1">
      <alignment horizontal="left" vertical="center" wrapText="1"/>
    </xf>
    <xf numFmtId="0" fontId="8" fillId="41" borderId="0" xfId="0" applyFont="1" applyFill="1" applyBorder="1" applyAlignment="1">
      <alignment/>
    </xf>
    <xf numFmtId="10" fontId="6" fillId="41" borderId="10" xfId="0" applyNumberFormat="1" applyFont="1" applyFill="1" applyBorder="1" applyAlignment="1">
      <alignment horizontal="left" wrapText="1"/>
    </xf>
    <xf numFmtId="0" fontId="6" fillId="41" borderId="10" xfId="0" applyFont="1" applyFill="1" applyBorder="1" applyAlignment="1">
      <alignment vertical="top" wrapText="1"/>
    </xf>
    <xf numFmtId="0" fontId="8" fillId="41" borderId="10" xfId="71" applyNumberFormat="1" applyFont="1" applyFill="1" applyBorder="1" applyAlignment="1" applyProtection="1">
      <alignment horizontal="left" vertical="center" wrapText="1"/>
      <protection hidden="1"/>
    </xf>
    <xf numFmtId="0" fontId="8" fillId="41" borderId="10" xfId="0" applyNumberFormat="1" applyFont="1" applyFill="1" applyBorder="1" applyAlignment="1">
      <alignment wrapText="1"/>
    </xf>
    <xf numFmtId="49" fontId="11" fillId="41" borderId="10" xfId="0" applyNumberFormat="1" applyFont="1" applyFill="1" applyBorder="1" applyAlignment="1">
      <alignment wrapText="1"/>
    </xf>
    <xf numFmtId="49" fontId="20" fillId="41" borderId="10" xfId="0" applyNumberFormat="1" applyFont="1" applyFill="1" applyBorder="1" applyAlignment="1">
      <alignment horizontal="center"/>
    </xf>
    <xf numFmtId="0" fontId="8" fillId="41" borderId="0" xfId="0" applyFont="1" applyFill="1" applyBorder="1" applyAlignment="1">
      <alignment horizontal="center"/>
    </xf>
    <xf numFmtId="0" fontId="8" fillId="41" borderId="10" xfId="0" applyFont="1" applyFill="1" applyBorder="1" applyAlignment="1">
      <alignment horizontal="left" vertical="center" wrapText="1"/>
    </xf>
    <xf numFmtId="0" fontId="6" fillId="41" borderId="0" xfId="0" applyFont="1" applyFill="1" applyAlignment="1">
      <alignment wrapText="1"/>
    </xf>
    <xf numFmtId="10" fontId="6" fillId="41" borderId="10" xfId="0" applyNumberFormat="1" applyFont="1" applyFill="1" applyBorder="1" applyAlignment="1">
      <alignment wrapText="1"/>
    </xf>
    <xf numFmtId="186" fontId="6" fillId="41" borderId="10" xfId="0" applyNumberFormat="1" applyFont="1" applyFill="1" applyBorder="1" applyAlignment="1">
      <alignment wrapText="1"/>
    </xf>
    <xf numFmtId="0" fontId="8" fillId="41" borderId="0" xfId="0" applyFont="1" applyFill="1" applyAlignment="1">
      <alignment wrapText="1"/>
    </xf>
    <xf numFmtId="49" fontId="6" fillId="41" borderId="10" xfId="0" applyNumberFormat="1" applyFont="1" applyFill="1" applyBorder="1" applyAlignment="1">
      <alignment wrapText="1"/>
    </xf>
    <xf numFmtId="49" fontId="8" fillId="41" borderId="10" xfId="0" applyNumberFormat="1" applyFont="1" applyFill="1" applyBorder="1" applyAlignment="1">
      <alignment wrapText="1"/>
    </xf>
    <xf numFmtId="0" fontId="8" fillId="41" borderId="12" xfId="71" applyNumberFormat="1" applyFont="1" applyFill="1" applyBorder="1" applyAlignment="1" applyProtection="1">
      <alignment horizontal="left" vertical="center" wrapText="1"/>
      <protection hidden="1"/>
    </xf>
    <xf numFmtId="0" fontId="6" fillId="41" borderId="12" xfId="71" applyNumberFormat="1" applyFont="1" applyFill="1" applyBorder="1" applyAlignment="1" applyProtection="1">
      <alignment horizontal="left" vertical="center" wrapText="1"/>
      <protection hidden="1"/>
    </xf>
    <xf numFmtId="49" fontId="8" fillId="41" borderId="12" xfId="0" applyNumberFormat="1" applyFont="1" applyFill="1" applyBorder="1" applyAlignment="1">
      <alignment wrapText="1"/>
    </xf>
    <xf numFmtId="0" fontId="8" fillId="41" borderId="12" xfId="0" applyFont="1" applyFill="1" applyBorder="1" applyAlignment="1">
      <alignment horizontal="justify"/>
    </xf>
    <xf numFmtId="49" fontId="5" fillId="41" borderId="11" xfId="0" applyNumberFormat="1" applyFont="1" applyFill="1" applyBorder="1" applyAlignment="1">
      <alignment horizontal="center"/>
    </xf>
    <xf numFmtId="0" fontId="5" fillId="41" borderId="13" xfId="0" applyFont="1" applyFill="1" applyBorder="1" applyAlignment="1">
      <alignment horizontal="center"/>
    </xf>
    <xf numFmtId="2" fontId="6" fillId="41" borderId="0" xfId="0" applyNumberFormat="1" applyFont="1" applyFill="1" applyBorder="1" applyAlignment="1">
      <alignment/>
    </xf>
    <xf numFmtId="0" fontId="4" fillId="41" borderId="0" xfId="0" applyFont="1" applyFill="1" applyAlignment="1">
      <alignment/>
    </xf>
    <xf numFmtId="49" fontId="0" fillId="41" borderId="0" xfId="0" applyNumberFormat="1" applyFont="1" applyFill="1" applyAlignment="1">
      <alignment horizontal="center"/>
    </xf>
    <xf numFmtId="49" fontId="0" fillId="41" borderId="10" xfId="0" applyNumberFormat="1" applyFont="1" applyFill="1" applyBorder="1" applyAlignment="1">
      <alignment horizontal="center"/>
    </xf>
    <xf numFmtId="0" fontId="4" fillId="42" borderId="0" xfId="0" applyFont="1" applyFill="1" applyBorder="1" applyAlignment="1">
      <alignment/>
    </xf>
    <xf numFmtId="2" fontId="5" fillId="41" borderId="0" xfId="0" applyNumberFormat="1" applyFont="1" applyFill="1" applyBorder="1" applyAlignment="1">
      <alignment horizontal="center"/>
    </xf>
    <xf numFmtId="10" fontId="8" fillId="41" borderId="10" xfId="0" applyNumberFormat="1" applyFont="1" applyFill="1" applyBorder="1" applyAlignment="1">
      <alignment wrapText="1"/>
    </xf>
    <xf numFmtId="177" fontId="6" fillId="41" borderId="0" xfId="0" applyNumberFormat="1" applyFont="1" applyFill="1" applyBorder="1" applyAlignment="1">
      <alignment horizontal="center" vertical="center" wrapText="1"/>
    </xf>
    <xf numFmtId="49" fontId="6" fillId="41" borderId="0" xfId="0" applyNumberFormat="1" applyFont="1" applyFill="1" applyBorder="1" applyAlignment="1">
      <alignment horizontal="center" wrapText="1"/>
    </xf>
    <xf numFmtId="0" fontId="6" fillId="41" borderId="15" xfId="0" applyFont="1" applyFill="1" applyBorder="1" applyAlignment="1">
      <alignment horizontal="center" vertical="center"/>
    </xf>
    <xf numFmtId="0" fontId="6" fillId="41" borderId="16" xfId="0" applyFont="1" applyFill="1" applyBorder="1" applyAlignment="1">
      <alignment horizontal="center" vertical="center"/>
    </xf>
    <xf numFmtId="49" fontId="6" fillId="41" borderId="10" xfId="0" applyNumberFormat="1" applyFont="1" applyFill="1" applyBorder="1" applyAlignment="1">
      <alignment horizontal="center" textRotation="90" wrapText="1"/>
    </xf>
    <xf numFmtId="1" fontId="6" fillId="41" borderId="10" xfId="0" applyNumberFormat="1" applyFont="1" applyFill="1" applyBorder="1" applyAlignment="1">
      <alignment horizontal="center" vertical="center" wrapText="1"/>
    </xf>
    <xf numFmtId="177" fontId="5" fillId="41" borderId="10" xfId="74" applyNumberFormat="1" applyFont="1" applyFill="1" applyBorder="1" applyAlignment="1">
      <alignment horizontal="center"/>
      <protection/>
    </xf>
    <xf numFmtId="1" fontId="11" fillId="41" borderId="10" xfId="0" applyNumberFormat="1" applyFont="1" applyFill="1" applyBorder="1" applyAlignment="1">
      <alignment horizontal="left" vertical="center" wrapText="1"/>
    </xf>
    <xf numFmtId="0" fontId="6" fillId="41" borderId="10" xfId="71" applyNumberFormat="1" applyFont="1" applyFill="1" applyBorder="1" applyAlignment="1" applyProtection="1">
      <alignment horizontal="left" vertical="center" wrapText="1" readingOrder="1"/>
      <protection hidden="1"/>
    </xf>
    <xf numFmtId="49" fontId="11" fillId="41" borderId="10" xfId="0" applyNumberFormat="1" applyFont="1" applyFill="1" applyBorder="1" applyAlignment="1">
      <alignment horizontal="left" vertical="center" wrapText="1"/>
    </xf>
    <xf numFmtId="49" fontId="11" fillId="41" borderId="10" xfId="0" applyNumberFormat="1" applyFont="1" applyFill="1" applyBorder="1" applyAlignment="1">
      <alignment vertical="center" wrapText="1"/>
    </xf>
    <xf numFmtId="49" fontId="11" fillId="41" borderId="10" xfId="0" applyNumberFormat="1" applyFont="1" applyFill="1" applyBorder="1" applyAlignment="1">
      <alignment horizontal="left" wrapText="1"/>
    </xf>
    <xf numFmtId="2" fontId="20" fillId="41" borderId="10" xfId="0" applyNumberFormat="1" applyFont="1" applyFill="1" applyBorder="1" applyAlignment="1">
      <alignment horizontal="center"/>
    </xf>
    <xf numFmtId="2" fontId="14" fillId="41" borderId="10" xfId="0" applyNumberFormat="1" applyFont="1" applyFill="1" applyBorder="1" applyAlignment="1">
      <alignment horizontal="center"/>
    </xf>
    <xf numFmtId="0" fontId="6" fillId="41" borderId="10" xfId="0" applyFont="1" applyFill="1" applyBorder="1" applyAlignment="1">
      <alignment horizontal="left" vertical="center" wrapText="1"/>
    </xf>
    <xf numFmtId="0" fontId="6" fillId="41" borderId="12" xfId="0" applyFont="1" applyFill="1" applyBorder="1" applyAlignment="1">
      <alignment wrapText="1"/>
    </xf>
    <xf numFmtId="2" fontId="14" fillId="41" borderId="10" xfId="0" applyNumberFormat="1" applyFont="1" applyFill="1" applyBorder="1" applyAlignment="1">
      <alignment horizontal="center" wrapText="1"/>
    </xf>
    <xf numFmtId="49" fontId="6" fillId="41" borderId="12" xfId="0" applyNumberFormat="1" applyFont="1" applyFill="1" applyBorder="1" applyAlignment="1">
      <alignment wrapText="1"/>
    </xf>
    <xf numFmtId="0" fontId="6" fillId="41" borderId="12" xfId="0" applyFont="1" applyFill="1" applyBorder="1" applyAlignment="1">
      <alignment horizontal="justify"/>
    </xf>
    <xf numFmtId="1" fontId="6" fillId="41" borderId="12" xfId="0" applyNumberFormat="1" applyFont="1" applyFill="1" applyBorder="1" applyAlignment="1">
      <alignment horizontal="left" vertical="center" wrapText="1"/>
    </xf>
    <xf numFmtId="0" fontId="6" fillId="41" borderId="10" xfId="0" applyFont="1" applyFill="1" applyBorder="1" applyAlignment="1">
      <alignment horizontal="right" wrapText="1"/>
    </xf>
    <xf numFmtId="176" fontId="5" fillId="41" borderId="10" xfId="74" applyNumberFormat="1" applyFont="1" applyFill="1" applyBorder="1" applyAlignment="1">
      <alignment horizontal="center"/>
      <protection/>
    </xf>
    <xf numFmtId="176" fontId="5" fillId="41" borderId="10" xfId="0" applyNumberFormat="1" applyFont="1" applyFill="1" applyBorder="1" applyAlignment="1">
      <alignment horizontal="center" wrapText="1"/>
    </xf>
    <xf numFmtId="176" fontId="6" fillId="41" borderId="10" xfId="0" applyNumberFormat="1" applyFont="1" applyFill="1" applyBorder="1" applyAlignment="1">
      <alignment horizontal="center"/>
    </xf>
    <xf numFmtId="176" fontId="14" fillId="41" borderId="10" xfId="0" applyNumberFormat="1" applyFont="1" applyFill="1" applyBorder="1" applyAlignment="1">
      <alignment horizontal="center"/>
    </xf>
    <xf numFmtId="176" fontId="14" fillId="41" borderId="10" xfId="0" applyNumberFormat="1" applyFont="1" applyFill="1" applyBorder="1" applyAlignment="1">
      <alignment horizontal="center" wrapText="1"/>
    </xf>
    <xf numFmtId="0" fontId="0" fillId="41" borderId="0" xfId="0" applyFill="1" applyAlignment="1">
      <alignment/>
    </xf>
    <xf numFmtId="0" fontId="7" fillId="41" borderId="10" xfId="0" applyFont="1" applyFill="1" applyBorder="1" applyAlignment="1">
      <alignment horizontal="center" vertical="center" textRotation="90" wrapText="1"/>
    </xf>
    <xf numFmtId="0" fontId="7" fillId="41" borderId="10" xfId="0" applyFont="1" applyFill="1" applyBorder="1" applyAlignment="1">
      <alignment horizontal="center" vertical="center" wrapText="1"/>
    </xf>
    <xf numFmtId="49" fontId="7" fillId="41" borderId="10" xfId="84" applyNumberFormat="1" applyFont="1" applyFill="1" applyBorder="1" applyAlignment="1">
      <alignment horizontal="center" vertical="center" wrapText="1"/>
    </xf>
    <xf numFmtId="180" fontId="7" fillId="41" borderId="10" xfId="84" applyNumberFormat="1" applyFont="1" applyFill="1" applyBorder="1" applyAlignment="1">
      <alignment horizontal="center" vertical="center" wrapText="1"/>
    </xf>
    <xf numFmtId="179" fontId="7" fillId="41" borderId="10" xfId="84" applyNumberFormat="1" applyFont="1" applyFill="1" applyBorder="1" applyAlignment="1">
      <alignment horizontal="center" vertical="center" wrapText="1"/>
    </xf>
    <xf numFmtId="0" fontId="9" fillId="41" borderId="10" xfId="0" applyFont="1" applyFill="1" applyBorder="1" applyAlignment="1">
      <alignment horizontal="center" vertical="center"/>
    </xf>
    <xf numFmtId="49" fontId="7" fillId="41" borderId="10" xfId="0" applyNumberFormat="1" applyFont="1" applyFill="1" applyBorder="1" applyAlignment="1">
      <alignment horizontal="center" vertical="center"/>
    </xf>
    <xf numFmtId="0" fontId="7" fillId="41" borderId="10" xfId="0" applyFont="1" applyFill="1" applyBorder="1" applyAlignment="1">
      <alignment horizontal="center" vertical="center"/>
    </xf>
    <xf numFmtId="2" fontId="7" fillId="41" borderId="10" xfId="0" applyNumberFormat="1" applyFont="1" applyFill="1" applyBorder="1" applyAlignment="1">
      <alignment horizontal="center" vertical="center" wrapText="1"/>
    </xf>
    <xf numFmtId="0" fontId="8" fillId="41" borderId="10" xfId="0" applyFont="1" applyFill="1" applyBorder="1" applyAlignment="1">
      <alignment horizontal="center" vertical="center"/>
    </xf>
    <xf numFmtId="49" fontId="5" fillId="41" borderId="10" xfId="0" applyNumberFormat="1" applyFont="1" applyFill="1" applyBorder="1" applyAlignment="1">
      <alignment horizontal="center" vertical="center"/>
    </xf>
    <xf numFmtId="0" fontId="5" fillId="41" borderId="10" xfId="0" applyFont="1" applyFill="1" applyBorder="1" applyAlignment="1">
      <alignment horizontal="center" vertical="center"/>
    </xf>
    <xf numFmtId="2" fontId="5" fillId="41" borderId="10" xfId="0" applyNumberFormat="1" applyFont="1" applyFill="1" applyBorder="1" applyAlignment="1">
      <alignment horizontal="center" vertical="center" wrapText="1"/>
    </xf>
    <xf numFmtId="49" fontId="12" fillId="41" borderId="10" xfId="0" applyNumberFormat="1" applyFont="1" applyFill="1" applyBorder="1" applyAlignment="1">
      <alignment horizontal="center" vertical="center"/>
    </xf>
    <xf numFmtId="49" fontId="14" fillId="41" borderId="10" xfId="0" applyNumberFormat="1" applyFont="1" applyFill="1" applyBorder="1" applyAlignment="1">
      <alignment horizontal="center" vertical="center"/>
    </xf>
    <xf numFmtId="2" fontId="7" fillId="41" borderId="10" xfId="0" applyNumberFormat="1" applyFont="1" applyFill="1" applyBorder="1" applyAlignment="1">
      <alignment horizontal="center" vertical="center"/>
    </xf>
    <xf numFmtId="2" fontId="5" fillId="41" borderId="10" xfId="0" applyNumberFormat="1" applyFont="1" applyFill="1" applyBorder="1" applyAlignment="1">
      <alignment horizontal="center" vertical="center"/>
    </xf>
    <xf numFmtId="49" fontId="7" fillId="41" borderId="10" xfId="0" applyNumberFormat="1" applyFont="1" applyFill="1" applyBorder="1" applyAlignment="1">
      <alignment horizontal="center" vertical="center" wrapText="1"/>
    </xf>
    <xf numFmtId="49" fontId="5" fillId="41" borderId="10" xfId="0" applyNumberFormat="1" applyFont="1" applyFill="1" applyBorder="1" applyAlignment="1">
      <alignment horizontal="center" vertical="center" wrapText="1"/>
    </xf>
    <xf numFmtId="0" fontId="8" fillId="41" borderId="10" xfId="0" applyFont="1" applyFill="1" applyBorder="1" applyAlignment="1">
      <alignment horizontal="right" vertical="center"/>
    </xf>
    <xf numFmtId="177" fontId="7" fillId="41" borderId="10" xfId="0" applyNumberFormat="1" applyFont="1" applyFill="1" applyBorder="1" applyAlignment="1">
      <alignment horizontal="center" vertical="center"/>
    </xf>
    <xf numFmtId="176" fontId="7" fillId="41" borderId="10" xfId="0" applyNumberFormat="1" applyFont="1" applyFill="1" applyBorder="1" applyAlignment="1">
      <alignment horizontal="center" vertical="center" wrapText="1"/>
    </xf>
    <xf numFmtId="176" fontId="5" fillId="41" borderId="10" xfId="0" applyNumberFormat="1" applyFont="1" applyFill="1" applyBorder="1" applyAlignment="1">
      <alignment horizontal="center" vertical="center" wrapText="1"/>
    </xf>
    <xf numFmtId="176" fontId="7" fillId="41" borderId="10" xfId="0" applyNumberFormat="1" applyFont="1" applyFill="1" applyBorder="1" applyAlignment="1">
      <alignment horizontal="center" vertical="center"/>
    </xf>
    <xf numFmtId="176" fontId="5" fillId="41" borderId="10" xfId="0" applyNumberFormat="1" applyFont="1" applyFill="1" applyBorder="1" applyAlignment="1">
      <alignment horizontal="center" vertical="center"/>
    </xf>
    <xf numFmtId="2" fontId="4" fillId="6" borderId="0" xfId="0" applyNumberFormat="1" applyFont="1" applyFill="1" applyAlignment="1">
      <alignment/>
    </xf>
    <xf numFmtId="0" fontId="26" fillId="0" borderId="0" xfId="0" applyNumberFormat="1" applyFont="1" applyFill="1" applyAlignment="1">
      <alignment/>
    </xf>
    <xf numFmtId="0" fontId="26" fillId="0" borderId="0" xfId="0" applyFont="1" applyFill="1" applyAlignment="1">
      <alignment/>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wrapText="1"/>
    </xf>
    <xf numFmtId="0" fontId="33" fillId="43" borderId="10" xfId="0" applyFont="1" applyFill="1" applyBorder="1" applyAlignment="1">
      <alignment wrapText="1"/>
    </xf>
    <xf numFmtId="176" fontId="33" fillId="43" borderId="10" xfId="0" applyNumberFormat="1" applyFont="1" applyFill="1" applyBorder="1" applyAlignment="1">
      <alignment/>
    </xf>
    <xf numFmtId="176" fontId="33" fillId="0" borderId="10" xfId="0" applyNumberFormat="1" applyFont="1" applyFill="1" applyBorder="1" applyAlignment="1">
      <alignment/>
    </xf>
    <xf numFmtId="176" fontId="33" fillId="0" borderId="11" xfId="0" applyNumberFormat="1" applyFont="1" applyFill="1" applyBorder="1" applyAlignment="1">
      <alignment/>
    </xf>
    <xf numFmtId="0" fontId="33" fillId="43" borderId="10" xfId="0" applyFont="1" applyFill="1" applyBorder="1" applyAlignment="1">
      <alignment/>
    </xf>
    <xf numFmtId="0" fontId="33" fillId="0" borderId="10" xfId="0" applyFont="1" applyFill="1" applyBorder="1" applyAlignment="1">
      <alignment/>
    </xf>
    <xf numFmtId="176" fontId="33" fillId="41" borderId="11" xfId="0" applyNumberFormat="1" applyFont="1" applyFill="1" applyBorder="1" applyAlignment="1">
      <alignment/>
    </xf>
    <xf numFmtId="176" fontId="33" fillId="0" borderId="11" xfId="0" applyNumberFormat="1" applyFont="1" applyFill="1" applyBorder="1" applyAlignment="1">
      <alignment/>
    </xf>
    <xf numFmtId="176" fontId="33" fillId="0" borderId="10" xfId="0" applyNumberFormat="1" applyFont="1" applyFill="1" applyBorder="1" applyAlignment="1">
      <alignment/>
    </xf>
    <xf numFmtId="0" fontId="26" fillId="43" borderId="10" xfId="0" applyFont="1" applyFill="1" applyBorder="1" applyAlignment="1">
      <alignment wrapText="1"/>
    </xf>
    <xf numFmtId="0" fontId="26" fillId="43" borderId="10" xfId="0" applyFont="1" applyFill="1" applyBorder="1" applyAlignment="1">
      <alignment/>
    </xf>
    <xf numFmtId="0" fontId="26" fillId="0" borderId="10" xfId="0" applyFont="1" applyFill="1" applyBorder="1" applyAlignment="1">
      <alignment/>
    </xf>
    <xf numFmtId="176" fontId="26" fillId="41" borderId="11" xfId="0" applyNumberFormat="1" applyFont="1" applyFill="1" applyBorder="1" applyAlignment="1">
      <alignment/>
    </xf>
    <xf numFmtId="176" fontId="26" fillId="0" borderId="11" xfId="0" applyNumberFormat="1" applyFont="1" applyFill="1" applyBorder="1" applyAlignment="1">
      <alignment/>
    </xf>
    <xf numFmtId="176" fontId="26" fillId="0" borderId="10" xfId="0" applyNumberFormat="1" applyFont="1" applyFill="1" applyBorder="1" applyAlignment="1">
      <alignment/>
    </xf>
    <xf numFmtId="0" fontId="26" fillId="41" borderId="10" xfId="0" applyFont="1" applyFill="1" applyBorder="1" applyAlignment="1">
      <alignment wrapText="1"/>
    </xf>
    <xf numFmtId="0" fontId="26" fillId="41" borderId="10" xfId="0" applyFont="1" applyFill="1" applyBorder="1" applyAlignment="1">
      <alignment/>
    </xf>
    <xf numFmtId="0" fontId="26" fillId="41" borderId="11" xfId="0" applyFont="1" applyFill="1" applyBorder="1" applyAlignment="1">
      <alignment/>
    </xf>
    <xf numFmtId="176" fontId="33" fillId="43" borderId="10" xfId="0" applyNumberFormat="1" applyFont="1" applyFill="1" applyBorder="1" applyAlignment="1">
      <alignment/>
    </xf>
    <xf numFmtId="176" fontId="26" fillId="41" borderId="10" xfId="0" applyNumberFormat="1" applyFont="1" applyFill="1" applyBorder="1" applyAlignment="1">
      <alignment/>
    </xf>
    <xf numFmtId="0" fontId="33" fillId="41" borderId="10" xfId="0" applyFont="1" applyFill="1" applyBorder="1" applyAlignment="1">
      <alignment wrapText="1"/>
    </xf>
    <xf numFmtId="176" fontId="26" fillId="43" borderId="10" xfId="0" applyNumberFormat="1" applyFont="1" applyFill="1" applyBorder="1" applyAlignment="1">
      <alignment/>
    </xf>
    <xf numFmtId="176" fontId="33" fillId="43" borderId="10" xfId="0" applyNumberFormat="1" applyFont="1" applyFill="1" applyBorder="1" applyAlignment="1">
      <alignment horizontal="right"/>
    </xf>
    <xf numFmtId="176" fontId="33" fillId="0" borderId="10" xfId="0" applyNumberFormat="1" applyFont="1" applyFill="1" applyBorder="1" applyAlignment="1">
      <alignment horizontal="right"/>
    </xf>
    <xf numFmtId="176" fontId="33" fillId="0" borderId="11" xfId="0" applyNumberFormat="1" applyFont="1" applyFill="1" applyBorder="1" applyAlignment="1">
      <alignment horizontal="right"/>
    </xf>
    <xf numFmtId="0" fontId="71" fillId="41" borderId="10" xfId="0" applyFont="1" applyFill="1" applyBorder="1" applyAlignment="1">
      <alignment wrapText="1"/>
    </xf>
    <xf numFmtId="0" fontId="26" fillId="0" borderId="11" xfId="0" applyFont="1" applyFill="1" applyBorder="1" applyAlignment="1">
      <alignment/>
    </xf>
    <xf numFmtId="0" fontId="71" fillId="41" borderId="10" xfId="0" applyFont="1" applyFill="1" applyBorder="1" applyAlignment="1">
      <alignment horizontal="center" vertical="center" wrapText="1"/>
    </xf>
    <xf numFmtId="0" fontId="26" fillId="41" borderId="10" xfId="0" applyFont="1" applyFill="1" applyBorder="1" applyAlignment="1">
      <alignment horizontal="left" vertical="center" wrapText="1"/>
    </xf>
    <xf numFmtId="176" fontId="33" fillId="41" borderId="10" xfId="0" applyNumberFormat="1" applyFont="1" applyFill="1" applyBorder="1" applyAlignment="1">
      <alignment/>
    </xf>
    <xf numFmtId="0" fontId="72" fillId="43" borderId="10" xfId="0" applyFont="1" applyFill="1" applyBorder="1" applyAlignment="1">
      <alignment horizontal="left" wrapText="1"/>
    </xf>
    <xf numFmtId="2" fontId="73" fillId="43" borderId="10" xfId="0" applyNumberFormat="1" applyFont="1" applyFill="1" applyBorder="1" applyAlignment="1">
      <alignment horizontal="right"/>
    </xf>
    <xf numFmtId="2" fontId="17" fillId="0" borderId="10" xfId="0" applyNumberFormat="1" applyFont="1" applyFill="1" applyBorder="1" applyAlignment="1">
      <alignment horizontal="center"/>
    </xf>
    <xf numFmtId="2" fontId="17" fillId="0" borderId="11" xfId="0" applyNumberFormat="1" applyFont="1" applyFill="1" applyBorder="1" applyAlignment="1">
      <alignment horizontal="center"/>
    </xf>
    <xf numFmtId="176" fontId="17" fillId="0" borderId="11" xfId="0" applyNumberFormat="1" applyFont="1" applyFill="1" applyBorder="1" applyAlignment="1">
      <alignment horizontal="center"/>
    </xf>
    <xf numFmtId="176" fontId="17" fillId="0" borderId="10" xfId="0" applyNumberFormat="1" applyFont="1" applyFill="1" applyBorder="1" applyAlignment="1">
      <alignment horizontal="center"/>
    </xf>
    <xf numFmtId="0" fontId="33" fillId="43" borderId="10" xfId="0" applyFont="1" applyFill="1" applyBorder="1" applyAlignment="1">
      <alignment horizontal="left" wrapText="1"/>
    </xf>
    <xf numFmtId="0" fontId="26" fillId="41" borderId="10" xfId="0" applyFont="1" applyFill="1" applyBorder="1" applyAlignment="1">
      <alignment horizontal="left" wrapText="1"/>
    </xf>
    <xf numFmtId="2" fontId="74" fillId="41" borderId="10" xfId="0" applyNumberFormat="1" applyFont="1" applyFill="1" applyBorder="1" applyAlignment="1">
      <alignment horizontal="right"/>
    </xf>
    <xf numFmtId="2" fontId="27" fillId="0" borderId="10" xfId="0" applyNumberFormat="1" applyFont="1" applyFill="1" applyBorder="1" applyAlignment="1">
      <alignment horizontal="center"/>
    </xf>
    <xf numFmtId="2" fontId="27" fillId="0" borderId="11" xfId="0" applyNumberFormat="1" applyFont="1" applyFill="1" applyBorder="1" applyAlignment="1">
      <alignment horizontal="center"/>
    </xf>
    <xf numFmtId="176" fontId="27" fillId="0" borderId="11" xfId="0" applyNumberFormat="1" applyFont="1" applyFill="1" applyBorder="1" applyAlignment="1">
      <alignment horizontal="center"/>
    </xf>
    <xf numFmtId="176" fontId="27" fillId="0" borderId="10" xfId="0" applyNumberFormat="1" applyFont="1" applyFill="1" applyBorder="1" applyAlignment="1">
      <alignment horizontal="center"/>
    </xf>
    <xf numFmtId="0" fontId="26" fillId="41" borderId="10" xfId="0" applyFont="1" applyFill="1" applyBorder="1" applyAlignment="1">
      <alignment horizontal="right"/>
    </xf>
    <xf numFmtId="0" fontId="33" fillId="0" borderId="10" xfId="0" applyFont="1" applyFill="1" applyBorder="1" applyAlignment="1">
      <alignment horizontal="right"/>
    </xf>
    <xf numFmtId="0" fontId="33" fillId="0" borderId="11" xfId="0" applyFont="1" applyFill="1" applyBorder="1" applyAlignment="1">
      <alignment horizontal="right"/>
    </xf>
    <xf numFmtId="176" fontId="33" fillId="43" borderId="11" xfId="0" applyNumberFormat="1" applyFont="1" applyFill="1" applyBorder="1" applyAlignment="1">
      <alignment/>
    </xf>
    <xf numFmtId="0" fontId="33" fillId="41" borderId="10" xfId="0" applyNumberFormat="1" applyFont="1" applyFill="1" applyBorder="1" applyAlignment="1">
      <alignment horizontal="center"/>
    </xf>
    <xf numFmtId="0" fontId="33" fillId="41" borderId="10" xfId="0" applyNumberFormat="1" applyFont="1" applyFill="1" applyBorder="1" applyAlignment="1">
      <alignment horizontal="justify" wrapText="1"/>
    </xf>
    <xf numFmtId="0" fontId="33" fillId="43" borderId="10" xfId="0" applyNumberFormat="1" applyFont="1" applyFill="1" applyBorder="1" applyAlignment="1">
      <alignment horizontal="center"/>
    </xf>
    <xf numFmtId="0" fontId="33" fillId="43" borderId="10" xfId="0" applyNumberFormat="1" applyFont="1" applyFill="1" applyBorder="1" applyAlignment="1">
      <alignment horizontal="justify" wrapText="1"/>
    </xf>
    <xf numFmtId="176" fontId="33" fillId="41" borderId="11" xfId="0" applyNumberFormat="1" applyFont="1" applyFill="1" applyBorder="1" applyAlignment="1">
      <alignment horizontal="right"/>
    </xf>
    <xf numFmtId="0" fontId="35" fillId="41" borderId="10" xfId="0" applyNumberFormat="1" applyFont="1" applyFill="1" applyBorder="1" applyAlignment="1">
      <alignment horizontal="center"/>
    </xf>
    <xf numFmtId="0" fontId="26" fillId="43" borderId="10" xfId="0" applyFont="1" applyFill="1" applyBorder="1" applyAlignment="1">
      <alignment horizontal="left" vertical="top" wrapText="1"/>
    </xf>
    <xf numFmtId="0" fontId="26" fillId="41" borderId="10" xfId="0" applyNumberFormat="1" applyFont="1" applyFill="1" applyBorder="1" applyAlignment="1">
      <alignment horizontal="center"/>
    </xf>
    <xf numFmtId="0" fontId="26" fillId="41" borderId="10" xfId="0" applyNumberFormat="1" applyFont="1" applyFill="1" applyBorder="1" applyAlignment="1">
      <alignment horizontal="justify" wrapText="1"/>
    </xf>
    <xf numFmtId="0" fontId="26" fillId="41" borderId="10" xfId="0" applyNumberFormat="1" applyFont="1" applyFill="1" applyBorder="1" applyAlignment="1">
      <alignment horizontal="center" wrapText="1"/>
    </xf>
    <xf numFmtId="1" fontId="75" fillId="41" borderId="10" xfId="0" applyNumberFormat="1" applyFont="1" applyFill="1" applyBorder="1" applyAlignment="1">
      <alignment horizontal="left" vertical="center" wrapText="1"/>
    </xf>
    <xf numFmtId="0" fontId="33" fillId="0" borderId="10" xfId="0" applyNumberFormat="1" applyFont="1" applyFill="1" applyBorder="1" applyAlignment="1">
      <alignment horizontal="center"/>
    </xf>
    <xf numFmtId="0" fontId="26" fillId="0" borderId="10" xfId="0" applyNumberFormat="1" applyFont="1" applyFill="1" applyBorder="1" applyAlignment="1">
      <alignment horizontal="center" wrapText="1"/>
    </xf>
    <xf numFmtId="0" fontId="26" fillId="41" borderId="10" xfId="82" applyNumberFormat="1" applyFont="1" applyFill="1" applyBorder="1" applyAlignment="1">
      <alignment horizontal="justify" wrapText="1"/>
    </xf>
    <xf numFmtId="0" fontId="26" fillId="0" borderId="0" xfId="0" applyFont="1" applyAlignment="1">
      <alignment/>
    </xf>
    <xf numFmtId="0" fontId="33" fillId="41" borderId="15" xfId="0" applyNumberFormat="1" applyFont="1" applyFill="1" applyBorder="1" applyAlignment="1">
      <alignment horizontal="center" wrapText="1"/>
    </xf>
    <xf numFmtId="1" fontId="72" fillId="41" borderId="10" xfId="0" applyNumberFormat="1" applyFont="1" applyFill="1" applyBorder="1" applyAlignment="1">
      <alignment horizontal="left" vertical="center" wrapText="1"/>
    </xf>
    <xf numFmtId="0" fontId="33" fillId="0" borderId="11" xfId="0" applyFont="1" applyFill="1" applyBorder="1" applyAlignment="1">
      <alignment/>
    </xf>
    <xf numFmtId="0" fontId="26" fillId="41" borderId="15" xfId="0" applyNumberFormat="1" applyFont="1" applyFill="1" applyBorder="1" applyAlignment="1">
      <alignment horizontal="center" wrapText="1"/>
    </xf>
    <xf numFmtId="0" fontId="26" fillId="0" borderId="0" xfId="0" applyFont="1" applyFill="1" applyBorder="1" applyAlignment="1">
      <alignment/>
    </xf>
    <xf numFmtId="0" fontId="33" fillId="0" borderId="17" xfId="0" applyNumberFormat="1" applyFont="1" applyFill="1" applyBorder="1" applyAlignment="1">
      <alignment horizontal="justify" wrapText="1"/>
    </xf>
    <xf numFmtId="0" fontId="26" fillId="0" borderId="17" xfId="0" applyFont="1" applyFill="1" applyBorder="1" applyAlignment="1">
      <alignment/>
    </xf>
    <xf numFmtId="0" fontId="26" fillId="0" borderId="10" xfId="0" applyFont="1" applyFill="1" applyBorder="1" applyAlignment="1">
      <alignment wrapText="1"/>
    </xf>
    <xf numFmtId="0" fontId="27" fillId="0" borderId="0" xfId="0" applyFont="1" applyAlignment="1">
      <alignment horizontal="right"/>
    </xf>
    <xf numFmtId="0" fontId="26" fillId="0" borderId="0" xfId="0" applyFont="1" applyFill="1" applyAlignment="1">
      <alignment horizontal="right" wrapText="1"/>
    </xf>
    <xf numFmtId="0" fontId="27" fillId="0" borderId="0" xfId="0" applyFont="1" applyAlignment="1">
      <alignment horizontal="right" wrapText="1"/>
    </xf>
    <xf numFmtId="0" fontId="28" fillId="0" borderId="0" xfId="0" applyFont="1" applyAlignment="1">
      <alignment horizontal="center" wrapText="1"/>
    </xf>
    <xf numFmtId="0" fontId="26" fillId="0" borderId="0" xfId="0" applyFont="1" applyAlignment="1">
      <alignment horizontal="right" wrapText="1"/>
    </xf>
    <xf numFmtId="0" fontId="5" fillId="0" borderId="0" xfId="0" applyFont="1" applyAlignment="1">
      <alignment horizontal="right"/>
    </xf>
    <xf numFmtId="0" fontId="29" fillId="0" borderId="0" xfId="0" applyFont="1" applyAlignment="1">
      <alignment horizontal="center" wrapText="1"/>
    </xf>
    <xf numFmtId="0" fontId="31" fillId="0" borderId="11" xfId="73" applyFont="1" applyFill="1" applyBorder="1" applyAlignment="1">
      <alignment horizontal="center" wrapText="1"/>
      <protection/>
    </xf>
    <xf numFmtId="0" fontId="31" fillId="0" borderId="13" xfId="73" applyFont="1" applyFill="1" applyBorder="1" applyAlignment="1">
      <alignment horizontal="center" wrapText="1"/>
      <protection/>
    </xf>
    <xf numFmtId="0" fontId="31" fillId="0" borderId="12" xfId="73" applyFont="1" applyFill="1" applyBorder="1" applyAlignment="1">
      <alignment horizontal="center" wrapText="1"/>
      <protection/>
    </xf>
    <xf numFmtId="0" fontId="14" fillId="0" borderId="0" xfId="0" applyFont="1" applyAlignment="1">
      <alignment horizontal="right"/>
    </xf>
    <xf numFmtId="0" fontId="6" fillId="0" borderId="0" xfId="0" applyFont="1" applyFill="1" applyAlignment="1">
      <alignment horizontal="right" vertical="center" wrapText="1"/>
    </xf>
    <xf numFmtId="0" fontId="31" fillId="0" borderId="0" xfId="0" applyFont="1" applyAlignment="1">
      <alignment horizontal="center" wrapText="1"/>
    </xf>
    <xf numFmtId="0" fontId="0" fillId="0" borderId="0" xfId="0" applyAlignment="1">
      <alignment/>
    </xf>
    <xf numFmtId="0" fontId="29" fillId="0" borderId="11" xfId="0" applyFont="1" applyBorder="1" applyAlignment="1">
      <alignment horizontal="center" wrapText="1"/>
    </xf>
    <xf numFmtId="0" fontId="29" fillId="0" borderId="13" xfId="0" applyFont="1" applyBorder="1" applyAlignment="1">
      <alignment horizontal="center" wrapText="1"/>
    </xf>
    <xf numFmtId="0" fontId="29" fillId="0" borderId="12" xfId="0" applyFont="1" applyBorder="1" applyAlignment="1">
      <alignment horizontal="center" wrapText="1"/>
    </xf>
    <xf numFmtId="0" fontId="32" fillId="0" borderId="11" xfId="0" applyFont="1" applyBorder="1" applyAlignment="1">
      <alignment horizontal="left" vertical="top" wrapText="1"/>
    </xf>
    <xf numFmtId="0" fontId="32" fillId="0" borderId="13" xfId="0" applyFont="1" applyBorder="1" applyAlignment="1">
      <alignment horizontal="left" vertical="top" wrapText="1"/>
    </xf>
    <xf numFmtId="0" fontId="32" fillId="0" borderId="12" xfId="0" applyFont="1" applyBorder="1" applyAlignment="1">
      <alignment horizontal="left" vertical="top" wrapText="1"/>
    </xf>
    <xf numFmtId="49" fontId="6" fillId="41" borderId="10" xfId="0" applyNumberFormat="1" applyFont="1" applyFill="1" applyBorder="1" applyAlignment="1">
      <alignment horizontal="center" wrapText="1"/>
    </xf>
    <xf numFmtId="2" fontId="6" fillId="41" borderId="10" xfId="84" applyNumberFormat="1" applyFont="1" applyFill="1" applyBorder="1" applyAlignment="1">
      <alignment horizontal="center" wrapText="1"/>
    </xf>
    <xf numFmtId="0" fontId="4" fillId="6" borderId="0" xfId="0" applyFont="1" applyFill="1" applyAlignment="1">
      <alignment horizontal="center"/>
    </xf>
    <xf numFmtId="0" fontId="6" fillId="6" borderId="0" xfId="0" applyFont="1" applyFill="1" applyAlignment="1">
      <alignment horizontal="right" wrapText="1"/>
    </xf>
    <xf numFmtId="0" fontId="6" fillId="41" borderId="0" xfId="0" applyFont="1" applyFill="1" applyAlignment="1">
      <alignment horizontal="center" wrapText="1"/>
    </xf>
    <xf numFmtId="0" fontId="6" fillId="41" borderId="0" xfId="0" applyNumberFormat="1" applyFont="1" applyFill="1" applyAlignment="1">
      <alignment wrapText="1"/>
    </xf>
    <xf numFmtId="2" fontId="6" fillId="0" borderId="10" xfId="84" applyNumberFormat="1" applyFont="1" applyFill="1" applyBorder="1" applyAlignment="1">
      <alignment horizontal="center" wrapText="1"/>
    </xf>
    <xf numFmtId="0" fontId="6" fillId="41" borderId="0" xfId="0" applyFont="1" applyFill="1" applyAlignment="1">
      <alignment horizontal="center"/>
    </xf>
    <xf numFmtId="0" fontId="6" fillId="41" borderId="0" xfId="0" applyFont="1" applyFill="1" applyAlignment="1">
      <alignment horizontal="center" vertical="center" wrapText="1"/>
    </xf>
    <xf numFmtId="177" fontId="6" fillId="41" borderId="0" xfId="0" applyNumberFormat="1" applyFont="1" applyFill="1" applyBorder="1" applyAlignment="1">
      <alignment horizontal="center" vertical="center" wrapText="1"/>
    </xf>
    <xf numFmtId="177" fontId="6" fillId="41" borderId="0" xfId="0" applyNumberFormat="1" applyFont="1" applyFill="1" applyBorder="1" applyAlignment="1">
      <alignment horizontal="center" wrapText="1"/>
    </xf>
    <xf numFmtId="0" fontId="0" fillId="41" borderId="0" xfId="0" applyFill="1" applyAlignment="1">
      <alignment horizontal="center" wrapText="1"/>
    </xf>
    <xf numFmtId="0" fontId="21" fillId="41" borderId="0" xfId="0" applyFont="1" applyFill="1" applyAlignment="1">
      <alignment horizontal="center" wrapText="1"/>
    </xf>
    <xf numFmtId="0" fontId="0" fillId="41" borderId="0" xfId="0" applyFill="1" applyAlignment="1">
      <alignment horizontal="center"/>
    </xf>
    <xf numFmtId="0" fontId="0" fillId="41" borderId="0" xfId="0" applyFill="1" applyAlignment="1">
      <alignment horizontal="left" wrapText="1"/>
    </xf>
    <xf numFmtId="49" fontId="7" fillId="41" borderId="11" xfId="84" applyNumberFormat="1" applyFont="1" applyFill="1" applyBorder="1" applyAlignment="1">
      <alignment horizontal="center" vertical="center" wrapText="1"/>
    </xf>
    <xf numFmtId="49" fontId="7" fillId="41" borderId="13" xfId="84" applyNumberFormat="1" applyFont="1" applyFill="1" applyBorder="1" applyAlignment="1">
      <alignment horizontal="center" vertical="center" wrapText="1"/>
    </xf>
    <xf numFmtId="49" fontId="7" fillId="41" borderId="12" xfId="84"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right" wrapText="1"/>
    </xf>
    <xf numFmtId="0" fontId="14" fillId="0" borderId="0" xfId="0" applyFont="1" applyAlignment="1">
      <alignment horizontal="center"/>
    </xf>
    <xf numFmtId="0" fontId="13" fillId="0" borderId="18" xfId="0" applyFont="1" applyBorder="1" applyAlignment="1">
      <alignment horizontal="right"/>
    </xf>
    <xf numFmtId="0" fontId="15" fillId="0" borderId="0" xfId="0" applyFont="1" applyFill="1" applyBorder="1" applyAlignment="1" applyProtection="1">
      <alignment horizontal="center" vertical="center" wrapText="1"/>
      <protection locked="0"/>
    </xf>
  </cellXfs>
  <cellStyles count="7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_tmp 2" xfId="72"/>
    <cellStyle name="Обычный_Прил3" xfId="73"/>
    <cellStyle name="Обычный_сентябрь приложения к решению"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Финансовый [0] 2" xfId="84"/>
    <cellStyle name="Хороший"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H78"/>
  <sheetViews>
    <sheetView zoomScalePageLayoutView="0" workbookViewId="0" topLeftCell="A71">
      <selection activeCell="E70" sqref="E66:E70"/>
    </sheetView>
  </sheetViews>
  <sheetFormatPr defaultColWidth="9.140625" defaultRowHeight="12.75"/>
  <cols>
    <col min="1" max="1" width="21.421875" style="0" customWidth="1"/>
    <col min="2" max="2" width="55.28125" style="0" customWidth="1"/>
    <col min="3" max="4" width="10.28125" style="0" customWidth="1"/>
    <col min="5" max="5" width="11.57421875" style="0" customWidth="1"/>
    <col min="6" max="6" width="13.421875" style="0" customWidth="1"/>
    <col min="7" max="7" width="12.28125" style="0" customWidth="1"/>
  </cols>
  <sheetData>
    <row r="1" spans="3:7" ht="12.75" customHeight="1">
      <c r="C1" s="267" t="s">
        <v>322</v>
      </c>
      <c r="D1" s="267"/>
      <c r="E1" s="267"/>
      <c r="F1" s="267"/>
      <c r="G1" s="267"/>
    </row>
    <row r="2" spans="3:7" ht="12.75">
      <c r="C2" s="267" t="s">
        <v>326</v>
      </c>
      <c r="D2" s="267"/>
      <c r="E2" s="267"/>
      <c r="F2" s="267"/>
      <c r="G2" s="267"/>
    </row>
    <row r="3" spans="3:7" ht="12.75" customHeight="1">
      <c r="C3" s="268" t="s">
        <v>327</v>
      </c>
      <c r="D3" s="268"/>
      <c r="E3" s="268"/>
      <c r="F3" s="268"/>
      <c r="G3" s="268"/>
    </row>
    <row r="4" spans="3:7" ht="12.75">
      <c r="C4" s="266" t="s">
        <v>407</v>
      </c>
      <c r="D4" s="266"/>
      <c r="E4" s="266"/>
      <c r="F4" s="266"/>
      <c r="G4" s="266"/>
    </row>
    <row r="5" spans="3:7" ht="14.25" customHeight="1">
      <c r="C5" s="266" t="s">
        <v>431</v>
      </c>
      <c r="D5" s="266"/>
      <c r="E5" s="266"/>
      <c r="F5" s="266"/>
      <c r="G5" s="266"/>
    </row>
    <row r="6" spans="1:7" ht="41.25" customHeight="1">
      <c r="A6" s="269" t="s">
        <v>408</v>
      </c>
      <c r="B6" s="269"/>
      <c r="C6" s="269"/>
      <c r="D6" s="269"/>
      <c r="E6" s="269"/>
      <c r="F6" s="269"/>
      <c r="G6" s="269"/>
    </row>
    <row r="7" spans="1:7" ht="13.5" customHeight="1">
      <c r="A7" s="31"/>
      <c r="B7" s="31"/>
      <c r="C7" s="28"/>
      <c r="D7" s="28"/>
      <c r="E7" s="28"/>
      <c r="F7" s="28"/>
      <c r="G7" s="28"/>
    </row>
    <row r="8" spans="1:7" ht="12.75" hidden="1">
      <c r="A8" s="29"/>
      <c r="B8" s="29"/>
      <c r="C8" s="30"/>
      <c r="D8" s="30"/>
      <c r="E8" s="30"/>
      <c r="F8" s="30"/>
      <c r="G8" s="30"/>
    </row>
    <row r="9" spans="1:7" ht="12.75">
      <c r="A9" s="192"/>
      <c r="B9" s="192"/>
      <c r="C9" s="193"/>
      <c r="D9" s="193"/>
      <c r="E9" s="193"/>
      <c r="F9" s="193"/>
      <c r="G9" s="193" t="s">
        <v>143</v>
      </c>
    </row>
    <row r="10" spans="1:7" ht="57.75" customHeight="1">
      <c r="A10" s="194" t="s">
        <v>94</v>
      </c>
      <c r="B10" s="194" t="s">
        <v>236</v>
      </c>
      <c r="C10" s="195" t="s">
        <v>347</v>
      </c>
      <c r="D10" s="195" t="s">
        <v>323</v>
      </c>
      <c r="E10" s="195" t="s">
        <v>409</v>
      </c>
      <c r="F10" s="195" t="s">
        <v>324</v>
      </c>
      <c r="G10" s="195" t="s">
        <v>325</v>
      </c>
    </row>
    <row r="11" spans="1:7" ht="12.75">
      <c r="A11" s="196" t="s">
        <v>237</v>
      </c>
      <c r="B11" s="196" t="s">
        <v>238</v>
      </c>
      <c r="C11" s="197">
        <f>C12+C17+C19+C27+C30+C34+C38+C41+C48+C47+C51</f>
        <v>20712.96</v>
      </c>
      <c r="D11" s="198">
        <f>D12+D17+D19+D27+D30+D34+D38+D41+D48+D47+D51</f>
        <v>20712.96</v>
      </c>
      <c r="E11" s="199">
        <f>E12+E17+E19+E27+E30+E34+E38+E41+E48+E47+E51+E52</f>
        <v>15612.1</v>
      </c>
      <c r="F11" s="199">
        <f>E11/C11*100</f>
        <v>75.37358252997159</v>
      </c>
      <c r="G11" s="198">
        <f>E11/D11*100</f>
        <v>75.37358252997159</v>
      </c>
    </row>
    <row r="12" spans="1:7" ht="12.75">
      <c r="A12" s="196" t="s">
        <v>239</v>
      </c>
      <c r="B12" s="196" t="s">
        <v>240</v>
      </c>
      <c r="C12" s="200">
        <f>C13</f>
        <v>1320.9</v>
      </c>
      <c r="D12" s="201">
        <f>D13</f>
        <v>1320.9</v>
      </c>
      <c r="E12" s="202">
        <f>E13</f>
        <v>858.5</v>
      </c>
      <c r="F12" s="203">
        <f>E12/C12*100</f>
        <v>64.99356499356499</v>
      </c>
      <c r="G12" s="204">
        <f>E12/D12*100</f>
        <v>64.99356499356499</v>
      </c>
    </row>
    <row r="13" spans="1:7" ht="12.75">
      <c r="A13" s="205" t="s">
        <v>241</v>
      </c>
      <c r="B13" s="205" t="s">
        <v>242</v>
      </c>
      <c r="C13" s="206">
        <f>C14+C15+C16</f>
        <v>1320.9</v>
      </c>
      <c r="D13" s="207">
        <f>D14+D15+D16</f>
        <v>1320.9</v>
      </c>
      <c r="E13" s="208">
        <f>E14+E15+E16</f>
        <v>858.5</v>
      </c>
      <c r="F13" s="209">
        <f>E13/C13*100</f>
        <v>64.99356499356499</v>
      </c>
      <c r="G13" s="210">
        <v>65</v>
      </c>
    </row>
    <row r="14" spans="1:7" ht="50.25" customHeight="1">
      <c r="A14" s="211" t="s">
        <v>243</v>
      </c>
      <c r="B14" s="211" t="s">
        <v>430</v>
      </c>
      <c r="C14" s="212">
        <v>1320.9</v>
      </c>
      <c r="D14" s="207">
        <v>1320.9</v>
      </c>
      <c r="E14" s="208">
        <v>854.6</v>
      </c>
      <c r="F14" s="209">
        <f>E14/C14*100</f>
        <v>64.69831175713529</v>
      </c>
      <c r="G14" s="210">
        <f>E14/D14*100</f>
        <v>64.69831175713529</v>
      </c>
    </row>
    <row r="15" spans="1:7" ht="102" customHeight="1">
      <c r="A15" s="211" t="s">
        <v>410</v>
      </c>
      <c r="B15" s="211" t="s">
        <v>411</v>
      </c>
      <c r="C15" s="212">
        <v>0</v>
      </c>
      <c r="D15" s="207">
        <v>0</v>
      </c>
      <c r="E15" s="208">
        <v>0.5</v>
      </c>
      <c r="F15" s="209">
        <v>100</v>
      </c>
      <c r="G15" s="210">
        <v>100</v>
      </c>
    </row>
    <row r="16" spans="1:7" ht="46.5" customHeight="1">
      <c r="A16" s="211" t="s">
        <v>244</v>
      </c>
      <c r="B16" s="211" t="s">
        <v>245</v>
      </c>
      <c r="C16" s="212">
        <v>0</v>
      </c>
      <c r="D16" s="207">
        <v>0</v>
      </c>
      <c r="E16" s="213">
        <v>3.4</v>
      </c>
      <c r="F16" s="209">
        <v>100</v>
      </c>
      <c r="G16" s="210">
        <v>100</v>
      </c>
    </row>
    <row r="17" spans="1:7" ht="12.75">
      <c r="A17" s="196" t="s">
        <v>246</v>
      </c>
      <c r="B17" s="196" t="s">
        <v>247</v>
      </c>
      <c r="C17" s="214">
        <f>C18</f>
        <v>1500</v>
      </c>
      <c r="D17" s="204">
        <f>D18</f>
        <v>1500</v>
      </c>
      <c r="E17" s="202">
        <f>E18</f>
        <v>8950.9</v>
      </c>
      <c r="F17" s="203">
        <f aca="true" t="shared" si="0" ref="F17:F37">E17/C17*100</f>
        <v>596.7266666666666</v>
      </c>
      <c r="G17" s="204">
        <f aca="true" t="shared" si="1" ref="G17:G29">E17/D17*100</f>
        <v>596.7266666666666</v>
      </c>
    </row>
    <row r="18" spans="1:7" ht="12.75">
      <c r="A18" s="211" t="s">
        <v>248</v>
      </c>
      <c r="B18" s="211" t="s">
        <v>249</v>
      </c>
      <c r="C18" s="215">
        <v>1500</v>
      </c>
      <c r="D18" s="210">
        <v>1500</v>
      </c>
      <c r="E18" s="209">
        <v>8950.9</v>
      </c>
      <c r="F18" s="209">
        <f t="shared" si="0"/>
        <v>596.7266666666666</v>
      </c>
      <c r="G18" s="210">
        <f t="shared" si="1"/>
        <v>596.7266666666666</v>
      </c>
    </row>
    <row r="19" spans="1:7" ht="12.75">
      <c r="A19" s="196" t="s">
        <v>250</v>
      </c>
      <c r="B19" s="196" t="s">
        <v>251</v>
      </c>
      <c r="C19" s="214">
        <f>C20+C22</f>
        <v>17469.059999999998</v>
      </c>
      <c r="D19" s="204">
        <f>D20+D22</f>
        <v>17469.059999999998</v>
      </c>
      <c r="E19" s="203">
        <f>E20+E22</f>
        <v>5154.1</v>
      </c>
      <c r="F19" s="203">
        <f t="shared" si="0"/>
        <v>29.504163360821938</v>
      </c>
      <c r="G19" s="204">
        <f t="shared" si="1"/>
        <v>29.504163360821938</v>
      </c>
    </row>
    <row r="20" spans="1:7" ht="12.75">
      <c r="A20" s="216" t="s">
        <v>252</v>
      </c>
      <c r="B20" s="216" t="s">
        <v>253</v>
      </c>
      <c r="C20" s="215">
        <f>C21</f>
        <v>458.5</v>
      </c>
      <c r="D20" s="210">
        <f>D21</f>
        <v>458.5</v>
      </c>
      <c r="E20" s="209">
        <f>E21</f>
        <v>113</v>
      </c>
      <c r="F20" s="209">
        <f t="shared" si="0"/>
        <v>24.645583424209377</v>
      </c>
      <c r="G20" s="210">
        <f t="shared" si="1"/>
        <v>24.645583424209377</v>
      </c>
    </row>
    <row r="21" spans="1:7" ht="36">
      <c r="A21" s="211" t="s">
        <v>254</v>
      </c>
      <c r="B21" s="211" t="s">
        <v>255</v>
      </c>
      <c r="C21" s="215">
        <v>458.5</v>
      </c>
      <c r="D21" s="210">
        <v>458.5</v>
      </c>
      <c r="E21" s="209">
        <v>113</v>
      </c>
      <c r="F21" s="209">
        <f t="shared" si="0"/>
        <v>24.645583424209377</v>
      </c>
      <c r="G21" s="210">
        <f t="shared" si="1"/>
        <v>24.645583424209377</v>
      </c>
    </row>
    <row r="22" spans="1:7" ht="12.75">
      <c r="A22" s="216" t="s">
        <v>256</v>
      </c>
      <c r="B22" s="216" t="s">
        <v>257</v>
      </c>
      <c r="C22" s="215">
        <f>C23+C25</f>
        <v>17010.559999999998</v>
      </c>
      <c r="D22" s="204">
        <f>D23+D25</f>
        <v>17010.559999999998</v>
      </c>
      <c r="E22" s="203">
        <f>E23+E25</f>
        <v>5041.1</v>
      </c>
      <c r="F22" s="203">
        <f t="shared" si="0"/>
        <v>29.635120772038082</v>
      </c>
      <c r="G22" s="204">
        <f t="shared" si="1"/>
        <v>29.635120772038082</v>
      </c>
    </row>
    <row r="23" spans="1:7" ht="24">
      <c r="A23" s="211" t="s">
        <v>258</v>
      </c>
      <c r="B23" s="211" t="s">
        <v>259</v>
      </c>
      <c r="C23" s="215">
        <f>C24</f>
        <v>7232.9</v>
      </c>
      <c r="D23" s="210">
        <f>D24</f>
        <v>7232.9</v>
      </c>
      <c r="E23" s="209">
        <f>E24</f>
        <v>3663.6</v>
      </c>
      <c r="F23" s="209">
        <f t="shared" si="0"/>
        <v>50.65188237083328</v>
      </c>
      <c r="G23" s="210">
        <f t="shared" si="1"/>
        <v>50.65188237083328</v>
      </c>
    </row>
    <row r="24" spans="1:7" ht="36">
      <c r="A24" s="205" t="s">
        <v>260</v>
      </c>
      <c r="B24" s="205" t="s">
        <v>261</v>
      </c>
      <c r="C24" s="217">
        <v>7232.9</v>
      </c>
      <c r="D24" s="210">
        <v>7232.9</v>
      </c>
      <c r="E24" s="209">
        <v>3663.6</v>
      </c>
      <c r="F24" s="209">
        <f t="shared" si="0"/>
        <v>50.65188237083328</v>
      </c>
      <c r="G24" s="210">
        <f t="shared" si="1"/>
        <v>50.65188237083328</v>
      </c>
    </row>
    <row r="25" spans="1:7" ht="24">
      <c r="A25" s="211" t="s">
        <v>262</v>
      </c>
      <c r="B25" s="211" t="s">
        <v>263</v>
      </c>
      <c r="C25" s="215">
        <f>C26</f>
        <v>9777.66</v>
      </c>
      <c r="D25" s="210">
        <f>D26</f>
        <v>9777.66</v>
      </c>
      <c r="E25" s="209">
        <f>E26</f>
        <v>1377.5</v>
      </c>
      <c r="F25" s="209">
        <f t="shared" si="0"/>
        <v>14.088237881047203</v>
      </c>
      <c r="G25" s="210">
        <f t="shared" si="1"/>
        <v>14.088237881047203</v>
      </c>
    </row>
    <row r="26" spans="1:7" ht="36">
      <c r="A26" s="205" t="s">
        <v>264</v>
      </c>
      <c r="B26" s="205" t="s">
        <v>265</v>
      </c>
      <c r="C26" s="217">
        <v>9777.66</v>
      </c>
      <c r="D26" s="210">
        <v>9777.66</v>
      </c>
      <c r="E26" s="209">
        <v>1377.5</v>
      </c>
      <c r="F26" s="209">
        <f t="shared" si="0"/>
        <v>14.088237881047203</v>
      </c>
      <c r="G26" s="210">
        <f t="shared" si="1"/>
        <v>14.088237881047203</v>
      </c>
    </row>
    <row r="27" spans="1:7" ht="12.75">
      <c r="A27" s="196" t="s">
        <v>266</v>
      </c>
      <c r="B27" s="196" t="s">
        <v>267</v>
      </c>
      <c r="C27" s="214">
        <f aca="true" t="shared" si="2" ref="C27:E28">C28</f>
        <v>10</v>
      </c>
      <c r="D27" s="204">
        <f t="shared" si="2"/>
        <v>10</v>
      </c>
      <c r="E27" s="203">
        <f t="shared" si="2"/>
        <v>5.7</v>
      </c>
      <c r="F27" s="203">
        <f t="shared" si="0"/>
        <v>57.00000000000001</v>
      </c>
      <c r="G27" s="204">
        <f t="shared" si="1"/>
        <v>57.00000000000001</v>
      </c>
    </row>
    <row r="28" spans="1:7" ht="36">
      <c r="A28" s="211" t="s">
        <v>268</v>
      </c>
      <c r="B28" s="211" t="s">
        <v>269</v>
      </c>
      <c r="C28" s="215">
        <f t="shared" si="2"/>
        <v>10</v>
      </c>
      <c r="D28" s="210">
        <f t="shared" si="2"/>
        <v>10</v>
      </c>
      <c r="E28" s="209">
        <f t="shared" si="2"/>
        <v>5.7</v>
      </c>
      <c r="F28" s="209">
        <f t="shared" si="0"/>
        <v>57.00000000000001</v>
      </c>
      <c r="G28" s="210">
        <f t="shared" si="1"/>
        <v>57.00000000000001</v>
      </c>
    </row>
    <row r="29" spans="1:7" ht="48">
      <c r="A29" s="211" t="s">
        <v>270</v>
      </c>
      <c r="B29" s="211" t="s">
        <v>271</v>
      </c>
      <c r="C29" s="215">
        <v>10</v>
      </c>
      <c r="D29" s="210">
        <v>10</v>
      </c>
      <c r="E29" s="209">
        <v>5.7</v>
      </c>
      <c r="F29" s="209">
        <f t="shared" si="0"/>
        <v>57.00000000000001</v>
      </c>
      <c r="G29" s="210">
        <f t="shared" si="1"/>
        <v>57.00000000000001</v>
      </c>
    </row>
    <row r="30" spans="1:7" ht="24" hidden="1">
      <c r="A30" s="196" t="s">
        <v>272</v>
      </c>
      <c r="B30" s="196" t="s">
        <v>273</v>
      </c>
      <c r="C30" s="214">
        <f aca="true" t="shared" si="3" ref="C30:D32">C31</f>
        <v>0</v>
      </c>
      <c r="D30" s="204">
        <f t="shared" si="3"/>
        <v>0</v>
      </c>
      <c r="E30" s="203">
        <f>E31</f>
        <v>0</v>
      </c>
      <c r="F30" s="203" t="e">
        <f t="shared" si="0"/>
        <v>#DIV/0!</v>
      </c>
      <c r="G30" s="204" t="e">
        <f>F30/D30*100</f>
        <v>#DIV/0!</v>
      </c>
    </row>
    <row r="31" spans="1:7" ht="12.75" hidden="1">
      <c r="A31" s="211" t="s">
        <v>274</v>
      </c>
      <c r="B31" s="211" t="s">
        <v>275</v>
      </c>
      <c r="C31" s="215">
        <f t="shared" si="3"/>
        <v>0</v>
      </c>
      <c r="D31" s="210">
        <f t="shared" si="3"/>
        <v>0</v>
      </c>
      <c r="E31" s="209">
        <f>E32</f>
        <v>0</v>
      </c>
      <c r="F31" s="209" t="e">
        <f t="shared" si="0"/>
        <v>#DIV/0!</v>
      </c>
      <c r="G31" s="210" t="e">
        <f>F31/D31*100</f>
        <v>#DIV/0!</v>
      </c>
    </row>
    <row r="32" spans="1:7" ht="12.75" hidden="1">
      <c r="A32" s="211" t="s">
        <v>276</v>
      </c>
      <c r="B32" s="211" t="s">
        <v>277</v>
      </c>
      <c r="C32" s="215">
        <f t="shared" si="3"/>
        <v>0</v>
      </c>
      <c r="D32" s="210">
        <f t="shared" si="3"/>
        <v>0</v>
      </c>
      <c r="E32" s="209">
        <f>E33</f>
        <v>0</v>
      </c>
      <c r="F32" s="209" t="e">
        <f t="shared" si="0"/>
        <v>#DIV/0!</v>
      </c>
      <c r="G32" s="210" t="e">
        <f>F32/D32*100</f>
        <v>#DIV/0!</v>
      </c>
    </row>
    <row r="33" spans="1:7" ht="24" hidden="1">
      <c r="A33" s="211" t="s">
        <v>278</v>
      </c>
      <c r="B33" s="211" t="s">
        <v>279</v>
      </c>
      <c r="C33" s="215">
        <v>0</v>
      </c>
      <c r="D33" s="210">
        <v>0</v>
      </c>
      <c r="E33" s="209"/>
      <c r="F33" s="209" t="e">
        <f t="shared" si="0"/>
        <v>#DIV/0!</v>
      </c>
      <c r="G33" s="210" t="e">
        <f>F33/D33*100</f>
        <v>#DIV/0!</v>
      </c>
    </row>
    <row r="34" spans="1:7" ht="36">
      <c r="A34" s="196" t="s">
        <v>280</v>
      </c>
      <c r="B34" s="196" t="s">
        <v>281</v>
      </c>
      <c r="C34" s="218">
        <f>SUM(C35:C37)</f>
        <v>155</v>
      </c>
      <c r="D34" s="219">
        <f>SUM(D35:D37)</f>
        <v>155</v>
      </c>
      <c r="E34" s="220">
        <f>SUM(E35:E37)</f>
        <v>309.6</v>
      </c>
      <c r="F34" s="220">
        <f t="shared" si="0"/>
        <v>199.74193548387098</v>
      </c>
      <c r="G34" s="219">
        <f>E34/D34*100</f>
        <v>199.74193548387098</v>
      </c>
    </row>
    <row r="35" spans="1:7" ht="60" hidden="1">
      <c r="A35" s="211" t="s">
        <v>282</v>
      </c>
      <c r="B35" s="211" t="s">
        <v>348</v>
      </c>
      <c r="C35" s="215">
        <v>0</v>
      </c>
      <c r="D35" s="210">
        <v>0</v>
      </c>
      <c r="E35" s="209">
        <v>0</v>
      </c>
      <c r="F35" s="209" t="e">
        <f t="shared" si="0"/>
        <v>#DIV/0!</v>
      </c>
      <c r="G35" s="210" t="e">
        <f>F35/D35*100</f>
        <v>#DIV/0!</v>
      </c>
    </row>
    <row r="36" spans="1:7" ht="48" hidden="1">
      <c r="A36" s="211" t="s">
        <v>283</v>
      </c>
      <c r="B36" s="221" t="s">
        <v>284</v>
      </c>
      <c r="C36" s="212">
        <v>0</v>
      </c>
      <c r="D36" s="207">
        <v>0</v>
      </c>
      <c r="E36" s="222">
        <v>0</v>
      </c>
      <c r="F36" s="209" t="e">
        <f t="shared" si="0"/>
        <v>#DIV/0!</v>
      </c>
      <c r="G36" s="210" t="e">
        <f>F36/D36*100</f>
        <v>#DIV/0!</v>
      </c>
    </row>
    <row r="37" spans="1:7" ht="60">
      <c r="A37" s="211" t="s">
        <v>285</v>
      </c>
      <c r="B37" s="211" t="s">
        <v>349</v>
      </c>
      <c r="C37" s="215">
        <v>155</v>
      </c>
      <c r="D37" s="210">
        <v>155</v>
      </c>
      <c r="E37" s="209">
        <v>309.6</v>
      </c>
      <c r="F37" s="209">
        <f t="shared" si="0"/>
        <v>199.74193548387098</v>
      </c>
      <c r="G37" s="210">
        <f>E37/D37*100</f>
        <v>199.74193548387098</v>
      </c>
    </row>
    <row r="38" spans="1:7" ht="32.25" customHeight="1">
      <c r="A38" s="196" t="s">
        <v>286</v>
      </c>
      <c r="B38" s="196" t="s">
        <v>287</v>
      </c>
      <c r="C38" s="218">
        <f>SUM(C39:C40)</f>
        <v>0</v>
      </c>
      <c r="D38" s="219">
        <f>SUM(D39:D40)</f>
        <v>0</v>
      </c>
      <c r="E38" s="220">
        <f>SUM(E39:E40)</f>
        <v>3.3</v>
      </c>
      <c r="F38" s="220">
        <v>0</v>
      </c>
      <c r="G38" s="219">
        <v>0</v>
      </c>
    </row>
    <row r="39" spans="1:7" ht="25.5" customHeight="1">
      <c r="A39" s="223" t="s">
        <v>288</v>
      </c>
      <c r="B39" s="224" t="s">
        <v>289</v>
      </c>
      <c r="C39" s="212">
        <v>0</v>
      </c>
      <c r="D39" s="207">
        <v>0</v>
      </c>
      <c r="E39" s="222">
        <v>3.3</v>
      </c>
      <c r="F39" s="209">
        <v>0</v>
      </c>
      <c r="G39" s="210">
        <v>0</v>
      </c>
    </row>
    <row r="40" spans="1:7" ht="27" customHeight="1" hidden="1">
      <c r="A40" s="223" t="s">
        <v>290</v>
      </c>
      <c r="B40" s="224" t="s">
        <v>291</v>
      </c>
      <c r="C40" s="212">
        <v>0</v>
      </c>
      <c r="D40" s="207">
        <v>0</v>
      </c>
      <c r="E40" s="222">
        <v>0</v>
      </c>
      <c r="F40" s="209">
        <v>0</v>
      </c>
      <c r="G40" s="210">
        <v>0</v>
      </c>
    </row>
    <row r="41" spans="1:7" ht="24">
      <c r="A41" s="196" t="s">
        <v>292</v>
      </c>
      <c r="B41" s="196" t="s">
        <v>293</v>
      </c>
      <c r="C41" s="218">
        <f aca="true" t="shared" si="4" ref="C41:D45">C42</f>
        <v>250</v>
      </c>
      <c r="D41" s="219">
        <f t="shared" si="4"/>
        <v>250</v>
      </c>
      <c r="E41" s="219">
        <f>E42</f>
        <v>249.9</v>
      </c>
      <c r="F41" s="219">
        <v>100</v>
      </c>
      <c r="G41" s="219">
        <v>100</v>
      </c>
    </row>
    <row r="42" spans="1:7" ht="72" hidden="1">
      <c r="A42" s="211" t="s">
        <v>294</v>
      </c>
      <c r="B42" s="221" t="s">
        <v>350</v>
      </c>
      <c r="C42" s="225">
        <f t="shared" si="4"/>
        <v>250</v>
      </c>
      <c r="D42" s="204">
        <f t="shared" si="4"/>
        <v>250</v>
      </c>
      <c r="E42" s="204">
        <f>E43</f>
        <v>249.9</v>
      </c>
      <c r="F42" s="204">
        <v>100</v>
      </c>
      <c r="G42" s="204">
        <v>100</v>
      </c>
    </row>
    <row r="43" spans="1:7" ht="36">
      <c r="A43" s="211" t="s">
        <v>295</v>
      </c>
      <c r="B43" s="211" t="s">
        <v>296</v>
      </c>
      <c r="C43" s="215">
        <f t="shared" si="4"/>
        <v>250</v>
      </c>
      <c r="D43" s="210">
        <f t="shared" si="4"/>
        <v>250</v>
      </c>
      <c r="E43" s="210">
        <f>E44</f>
        <v>249.9</v>
      </c>
      <c r="F43" s="210">
        <v>100</v>
      </c>
      <c r="G43" s="210">
        <v>100</v>
      </c>
    </row>
    <row r="44" spans="1:7" ht="24" hidden="1">
      <c r="A44" s="211" t="s">
        <v>297</v>
      </c>
      <c r="B44" s="211" t="s">
        <v>298</v>
      </c>
      <c r="C44" s="215">
        <f t="shared" si="4"/>
        <v>250</v>
      </c>
      <c r="D44" s="210">
        <f t="shared" si="4"/>
        <v>250</v>
      </c>
      <c r="E44" s="210">
        <f>E45</f>
        <v>249.9</v>
      </c>
      <c r="F44" s="210">
        <v>100</v>
      </c>
      <c r="G44" s="210">
        <v>100</v>
      </c>
    </row>
    <row r="45" spans="1:7" ht="36" hidden="1">
      <c r="A45" s="211" t="s">
        <v>299</v>
      </c>
      <c r="B45" s="211" t="s">
        <v>300</v>
      </c>
      <c r="C45" s="215">
        <f t="shared" si="4"/>
        <v>250</v>
      </c>
      <c r="D45" s="210">
        <f t="shared" si="4"/>
        <v>250</v>
      </c>
      <c r="E45" s="210">
        <f>E46</f>
        <v>249.9</v>
      </c>
      <c r="F45" s="210">
        <v>100</v>
      </c>
      <c r="G45" s="210">
        <v>100</v>
      </c>
    </row>
    <row r="46" spans="1:7" ht="36">
      <c r="A46" s="221" t="s">
        <v>301</v>
      </c>
      <c r="B46" s="221" t="s">
        <v>302</v>
      </c>
      <c r="C46" s="215">
        <v>250</v>
      </c>
      <c r="D46" s="210">
        <v>250</v>
      </c>
      <c r="E46" s="209">
        <v>249.9</v>
      </c>
      <c r="F46" s="209">
        <v>100</v>
      </c>
      <c r="G46" s="210">
        <v>100</v>
      </c>
    </row>
    <row r="47" spans="1:7" ht="36" hidden="1">
      <c r="A47" s="226" t="s">
        <v>303</v>
      </c>
      <c r="B47" s="226" t="s">
        <v>304</v>
      </c>
      <c r="C47" s="227">
        <v>0</v>
      </c>
      <c r="D47" s="228">
        <v>0</v>
      </c>
      <c r="E47" s="229">
        <v>0</v>
      </c>
      <c r="F47" s="230" t="e">
        <f aca="true" t="shared" si="5" ref="F47:G50">E47/C47*100</f>
        <v>#DIV/0!</v>
      </c>
      <c r="G47" s="231" t="e">
        <f t="shared" si="5"/>
        <v>#DIV/0!</v>
      </c>
    </row>
    <row r="48" spans="1:7" ht="24" hidden="1">
      <c r="A48" s="232" t="s">
        <v>305</v>
      </c>
      <c r="B48" s="232" t="s">
        <v>306</v>
      </c>
      <c r="C48" s="227">
        <f>C49+C50</f>
        <v>0</v>
      </c>
      <c r="D48" s="228">
        <f>D49+D50</f>
        <v>0</v>
      </c>
      <c r="E48" s="229">
        <f>E49+E50</f>
        <v>0</v>
      </c>
      <c r="F48" s="230" t="e">
        <f t="shared" si="5"/>
        <v>#DIV/0!</v>
      </c>
      <c r="G48" s="230" t="e">
        <f t="shared" si="5"/>
        <v>#DIV/0!</v>
      </c>
    </row>
    <row r="49" spans="1:7" ht="12.75" hidden="1">
      <c r="A49" s="233" t="s">
        <v>307</v>
      </c>
      <c r="B49" s="233" t="s">
        <v>308</v>
      </c>
      <c r="C49" s="234">
        <v>0</v>
      </c>
      <c r="D49" s="235">
        <v>0</v>
      </c>
      <c r="E49" s="236">
        <v>0</v>
      </c>
      <c r="F49" s="237" t="e">
        <f t="shared" si="5"/>
        <v>#DIV/0!</v>
      </c>
      <c r="G49" s="238" t="e">
        <f t="shared" si="5"/>
        <v>#DIV/0!</v>
      </c>
    </row>
    <row r="50" spans="1:7" ht="12.75" hidden="1">
      <c r="A50" s="233" t="s">
        <v>309</v>
      </c>
      <c r="B50" s="233" t="s">
        <v>310</v>
      </c>
      <c r="C50" s="234">
        <v>0</v>
      </c>
      <c r="D50" s="235">
        <v>0</v>
      </c>
      <c r="E50" s="236">
        <v>0</v>
      </c>
      <c r="F50" s="237" t="e">
        <f t="shared" si="5"/>
        <v>#DIV/0!</v>
      </c>
      <c r="G50" s="238" t="e">
        <f t="shared" si="5"/>
        <v>#DIV/0!</v>
      </c>
    </row>
    <row r="51" spans="1:7" ht="18" customHeight="1">
      <c r="A51" s="216" t="s">
        <v>311</v>
      </c>
      <c r="B51" s="216" t="s">
        <v>312</v>
      </c>
      <c r="C51" s="225">
        <v>8</v>
      </c>
      <c r="D51" s="204">
        <v>8</v>
      </c>
      <c r="E51" s="203">
        <v>8</v>
      </c>
      <c r="F51" s="203">
        <f>E51/C51*100</f>
        <v>100</v>
      </c>
      <c r="G51" s="204">
        <f>E51/D51*100</f>
        <v>100</v>
      </c>
    </row>
    <row r="52" spans="1:7" ht="15" customHeight="1">
      <c r="A52" s="216" t="s">
        <v>313</v>
      </c>
      <c r="B52" s="216" t="s">
        <v>306</v>
      </c>
      <c r="C52" s="239" t="s">
        <v>314</v>
      </c>
      <c r="D52" s="240" t="s">
        <v>314</v>
      </c>
      <c r="E52" s="241">
        <v>72.1</v>
      </c>
      <c r="F52" s="220">
        <v>100</v>
      </c>
      <c r="G52" s="219">
        <v>100</v>
      </c>
    </row>
    <row r="53" spans="1:7" ht="12.75">
      <c r="A53" s="196" t="s">
        <v>315</v>
      </c>
      <c r="B53" s="196" t="s">
        <v>316</v>
      </c>
      <c r="C53" s="242">
        <f>C55+C61+C63+C59+C65+C70+C73</f>
        <v>1614.1</v>
      </c>
      <c r="D53" s="203">
        <f>D55+D61+D63+D59+D65+D70+D73</f>
        <v>1614.1</v>
      </c>
      <c r="E53" s="202">
        <f>E55+E61+E63+E59+E65+E70+E73</f>
        <v>762.8</v>
      </c>
      <c r="F53" s="203">
        <f>E53/C53*100</f>
        <v>47.2585341676476</v>
      </c>
      <c r="G53" s="204">
        <f aca="true" t="shared" si="6" ref="G53:G68">E53/D53*100</f>
        <v>47.2585341676476</v>
      </c>
    </row>
    <row r="54" spans="1:7" ht="24">
      <c r="A54" s="243" t="s">
        <v>317</v>
      </c>
      <c r="B54" s="244" t="s">
        <v>318</v>
      </c>
      <c r="C54" s="202">
        <f>C55+C61+C64+C59</f>
        <v>532.4</v>
      </c>
      <c r="D54" s="203">
        <f>D55+D61+D64+D59</f>
        <v>532.4</v>
      </c>
      <c r="E54" s="202">
        <f>E55+E59+E61+E65+E70</f>
        <v>740.3</v>
      </c>
      <c r="F54" s="203">
        <f>E54/C54*100</f>
        <v>139.0495867768595</v>
      </c>
      <c r="G54" s="204">
        <f t="shared" si="6"/>
        <v>139.0495867768595</v>
      </c>
    </row>
    <row r="55" spans="1:7" ht="24">
      <c r="A55" s="245" t="s">
        <v>319</v>
      </c>
      <c r="B55" s="246" t="s">
        <v>320</v>
      </c>
      <c r="C55" s="218">
        <f>C56</f>
        <v>126.8</v>
      </c>
      <c r="D55" s="219">
        <f>D56</f>
        <v>126.8</v>
      </c>
      <c r="E55" s="247">
        <f>E56</f>
        <v>63.4</v>
      </c>
      <c r="F55" s="220">
        <f>E55/C55*100</f>
        <v>50</v>
      </c>
      <c r="G55" s="219">
        <f t="shared" si="6"/>
        <v>50</v>
      </c>
    </row>
    <row r="56" spans="1:7" ht="12.75">
      <c r="A56" s="248" t="s">
        <v>412</v>
      </c>
      <c r="B56" s="249" t="s">
        <v>414</v>
      </c>
      <c r="C56" s="215">
        <f>C57</f>
        <v>126.8</v>
      </c>
      <c r="D56" s="210">
        <v>126.8</v>
      </c>
      <c r="E56" s="208">
        <v>63.4</v>
      </c>
      <c r="F56" s="209">
        <f>E56/C56*100</f>
        <v>50</v>
      </c>
      <c r="G56" s="210">
        <f t="shared" si="6"/>
        <v>50</v>
      </c>
    </row>
    <row r="57" spans="1:7" ht="27.75" customHeight="1">
      <c r="A57" s="250" t="s">
        <v>321</v>
      </c>
      <c r="B57" s="249" t="s">
        <v>413</v>
      </c>
      <c r="C57" s="215">
        <v>126.8</v>
      </c>
      <c r="D57" s="210">
        <v>126.8</v>
      </c>
      <c r="E57" s="208">
        <v>63.4</v>
      </c>
      <c r="F57" s="209">
        <f>E57/C57*100</f>
        <v>50</v>
      </c>
      <c r="G57" s="210">
        <f t="shared" si="6"/>
        <v>50</v>
      </c>
    </row>
    <row r="58" spans="1:7" ht="30" customHeight="1" hidden="1">
      <c r="A58" s="250" t="s">
        <v>0</v>
      </c>
      <c r="B58" s="251" t="s">
        <v>1</v>
      </c>
      <c r="C58" s="215">
        <v>0</v>
      </c>
      <c r="D58" s="210">
        <v>0</v>
      </c>
      <c r="E58" s="208">
        <v>0</v>
      </c>
      <c r="F58" s="209">
        <v>0</v>
      </c>
      <c r="G58" s="210">
        <v>0</v>
      </c>
    </row>
    <row r="59" spans="1:7" ht="12.75">
      <c r="A59" s="243" t="s">
        <v>2</v>
      </c>
      <c r="B59" s="244" t="s">
        <v>351</v>
      </c>
      <c r="C59" s="225">
        <f>C60</f>
        <v>162</v>
      </c>
      <c r="D59" s="204">
        <f>D60</f>
        <v>162</v>
      </c>
      <c r="E59" s="202">
        <f>E60</f>
        <v>39</v>
      </c>
      <c r="F59" s="203">
        <f aca="true" t="shared" si="7" ref="F59:F72">E59/C59*100</f>
        <v>24.074074074074073</v>
      </c>
      <c r="G59" s="204">
        <f t="shared" si="6"/>
        <v>24.074074074074073</v>
      </c>
    </row>
    <row r="60" spans="1:7" ht="12.75">
      <c r="A60" s="250" t="s">
        <v>3</v>
      </c>
      <c r="B60" s="251" t="s">
        <v>415</v>
      </c>
      <c r="C60" s="215">
        <v>162</v>
      </c>
      <c r="D60" s="210">
        <v>162</v>
      </c>
      <c r="E60" s="208">
        <v>39</v>
      </c>
      <c r="F60" s="209">
        <f t="shared" si="7"/>
        <v>24.074074074074073</v>
      </c>
      <c r="G60" s="210">
        <f t="shared" si="6"/>
        <v>24.074074074074073</v>
      </c>
    </row>
    <row r="61" spans="1:7" ht="24">
      <c r="A61" s="245" t="s">
        <v>4</v>
      </c>
      <c r="B61" s="246" t="s">
        <v>5</v>
      </c>
      <c r="C61" s="214">
        <f>C62</f>
        <v>243.6</v>
      </c>
      <c r="D61" s="204">
        <f>D62</f>
        <v>243.6</v>
      </c>
      <c r="E61" s="202">
        <f>E62</f>
        <v>121.8</v>
      </c>
      <c r="F61" s="203">
        <f t="shared" si="7"/>
        <v>50</v>
      </c>
      <c r="G61" s="204">
        <f t="shared" si="6"/>
        <v>50</v>
      </c>
    </row>
    <row r="62" spans="1:7" ht="36">
      <c r="A62" s="250" t="s">
        <v>6</v>
      </c>
      <c r="B62" s="251" t="s">
        <v>7</v>
      </c>
      <c r="C62" s="215">
        <v>243.6</v>
      </c>
      <c r="D62" s="210">
        <v>243.6</v>
      </c>
      <c r="E62" s="208">
        <v>121.8</v>
      </c>
      <c r="F62" s="209">
        <f t="shared" si="7"/>
        <v>50</v>
      </c>
      <c r="G62" s="210">
        <f t="shared" si="6"/>
        <v>50</v>
      </c>
    </row>
    <row r="63" spans="1:7" ht="48" hidden="1">
      <c r="A63" s="243" t="s">
        <v>8</v>
      </c>
      <c r="B63" s="244" t="s">
        <v>9</v>
      </c>
      <c r="C63" s="225">
        <f>C64</f>
        <v>0</v>
      </c>
      <c r="D63" s="204">
        <f>D64</f>
        <v>0</v>
      </c>
      <c r="E63" s="202">
        <f>E64</f>
        <v>0</v>
      </c>
      <c r="F63" s="203" t="e">
        <f t="shared" si="7"/>
        <v>#DIV/0!</v>
      </c>
      <c r="G63" s="204" t="e">
        <f t="shared" si="6"/>
        <v>#DIV/0!</v>
      </c>
    </row>
    <row r="64" spans="1:7" ht="48" hidden="1">
      <c r="A64" s="252" t="s">
        <v>8</v>
      </c>
      <c r="B64" s="253" t="s">
        <v>9</v>
      </c>
      <c r="C64" s="212">
        <v>0</v>
      </c>
      <c r="D64" s="210">
        <v>0</v>
      </c>
      <c r="E64" s="208">
        <v>0</v>
      </c>
      <c r="F64" s="209" t="e">
        <f t="shared" si="7"/>
        <v>#DIV/0!</v>
      </c>
      <c r="G64" s="210" t="e">
        <f t="shared" si="6"/>
        <v>#DIV/0!</v>
      </c>
    </row>
    <row r="65" spans="1:8" ht="52.5" customHeight="1">
      <c r="A65" s="254" t="s">
        <v>8</v>
      </c>
      <c r="B65" s="244" t="s">
        <v>9</v>
      </c>
      <c r="C65" s="225">
        <f>C66+C67+C68+C69</f>
        <v>634.8</v>
      </c>
      <c r="D65" s="225">
        <f>D66+D67+D68+D69</f>
        <v>634.8</v>
      </c>
      <c r="E65" s="202">
        <f>E66+E67+E68+E69</f>
        <v>292.7</v>
      </c>
      <c r="F65" s="202">
        <f t="shared" si="7"/>
        <v>46.109010712035285</v>
      </c>
      <c r="G65" s="225">
        <f t="shared" si="6"/>
        <v>46.109010712035285</v>
      </c>
      <c r="H65" s="165"/>
    </row>
    <row r="66" spans="1:7" ht="60">
      <c r="A66" s="255"/>
      <c r="B66" s="256" t="s">
        <v>352</v>
      </c>
      <c r="C66" s="215">
        <v>134</v>
      </c>
      <c r="D66" s="207">
        <v>134</v>
      </c>
      <c r="E66" s="213">
        <v>0</v>
      </c>
      <c r="F66" s="209">
        <f t="shared" si="7"/>
        <v>0</v>
      </c>
      <c r="G66" s="210">
        <f t="shared" si="6"/>
        <v>0</v>
      </c>
    </row>
    <row r="67" spans="1:7" ht="181.5" customHeight="1">
      <c r="A67" s="254"/>
      <c r="B67" s="211" t="s">
        <v>353</v>
      </c>
      <c r="C67" s="212">
        <v>385.4</v>
      </c>
      <c r="D67" s="210">
        <v>385.4</v>
      </c>
      <c r="E67" s="215">
        <v>192.7</v>
      </c>
      <c r="F67" s="210">
        <f t="shared" si="7"/>
        <v>50</v>
      </c>
      <c r="G67" s="210">
        <f t="shared" si="6"/>
        <v>50</v>
      </c>
    </row>
    <row r="68" spans="1:7" ht="22.5" customHeight="1">
      <c r="A68" s="254"/>
      <c r="B68" s="211" t="s">
        <v>354</v>
      </c>
      <c r="C68" s="212">
        <v>15.4</v>
      </c>
      <c r="D68" s="210">
        <v>15.4</v>
      </c>
      <c r="E68" s="209">
        <v>0</v>
      </c>
      <c r="F68" s="209">
        <f t="shared" si="7"/>
        <v>0</v>
      </c>
      <c r="G68" s="210">
        <f t="shared" si="6"/>
        <v>0</v>
      </c>
    </row>
    <row r="69" spans="1:7" ht="108">
      <c r="A69" s="257"/>
      <c r="B69" s="211" t="s">
        <v>355</v>
      </c>
      <c r="C69" s="215">
        <v>100</v>
      </c>
      <c r="D69" s="210">
        <v>100</v>
      </c>
      <c r="E69" s="209">
        <v>100</v>
      </c>
      <c r="F69" s="209">
        <f t="shared" si="7"/>
        <v>100</v>
      </c>
      <c r="G69" s="210">
        <f>F69/D69*100</f>
        <v>100</v>
      </c>
    </row>
    <row r="70" spans="1:7" ht="12.75">
      <c r="A70" s="258" t="s">
        <v>10</v>
      </c>
      <c r="B70" s="259" t="s">
        <v>26</v>
      </c>
      <c r="C70" s="225">
        <f>C71+C72</f>
        <v>446.9</v>
      </c>
      <c r="D70" s="201">
        <f>D71+D72</f>
        <v>446.9</v>
      </c>
      <c r="E70" s="260">
        <f>E71+E72</f>
        <v>223.4</v>
      </c>
      <c r="F70" s="203">
        <f t="shared" si="7"/>
        <v>49.988811814723654</v>
      </c>
      <c r="G70" s="204">
        <f>F70/D70*100</f>
        <v>11.18568176655262</v>
      </c>
    </row>
    <row r="71" spans="1:7" ht="48">
      <c r="A71" s="261"/>
      <c r="B71" s="251" t="s">
        <v>356</v>
      </c>
      <c r="C71" s="212">
        <v>98</v>
      </c>
      <c r="D71" s="207">
        <v>98</v>
      </c>
      <c r="E71" s="222">
        <v>49</v>
      </c>
      <c r="F71" s="209">
        <f t="shared" si="7"/>
        <v>50</v>
      </c>
      <c r="G71" s="210">
        <f>F71/D71*100</f>
        <v>51.02040816326531</v>
      </c>
    </row>
    <row r="72" spans="1:7" ht="48">
      <c r="A72" s="250"/>
      <c r="B72" s="211" t="s">
        <v>357</v>
      </c>
      <c r="C72" s="215">
        <v>348.9</v>
      </c>
      <c r="D72" s="207">
        <v>348.9</v>
      </c>
      <c r="E72" s="222">
        <v>174.4</v>
      </c>
      <c r="F72" s="209">
        <f t="shared" si="7"/>
        <v>49.985669246202356</v>
      </c>
      <c r="G72" s="210">
        <f>E72/D72*100</f>
        <v>49.985669246202356</v>
      </c>
    </row>
    <row r="73" spans="1:7" ht="36">
      <c r="A73" s="243" t="s">
        <v>416</v>
      </c>
      <c r="B73" s="216" t="s">
        <v>417</v>
      </c>
      <c r="C73" s="225">
        <v>0</v>
      </c>
      <c r="D73" s="201">
        <v>0</v>
      </c>
      <c r="E73" s="260">
        <v>22.5</v>
      </c>
      <c r="F73" s="203">
        <v>100</v>
      </c>
      <c r="G73" s="204">
        <v>100</v>
      </c>
    </row>
    <row r="74" spans="1:7" ht="12.75">
      <c r="A74" s="245"/>
      <c r="B74" s="246" t="s">
        <v>12</v>
      </c>
      <c r="C74" s="214">
        <f>C11+C53</f>
        <v>22327.059999999998</v>
      </c>
      <c r="D74" s="201">
        <v>22327.1</v>
      </c>
      <c r="E74" s="260">
        <f>E11+E53</f>
        <v>16374.9</v>
      </c>
      <c r="F74" s="203">
        <f>E74/C74*100</f>
        <v>73.34104893344669</v>
      </c>
      <c r="G74" s="204">
        <v>73.34104893344669</v>
      </c>
    </row>
    <row r="75" spans="1:7" ht="0.75" customHeight="1">
      <c r="A75" s="262"/>
      <c r="B75" s="263" t="s">
        <v>13</v>
      </c>
      <c r="C75" s="210">
        <f>C53</f>
        <v>1614.1</v>
      </c>
      <c r="D75" s="209">
        <f>D53</f>
        <v>1614.1</v>
      </c>
      <c r="E75" s="209">
        <f>E53</f>
        <v>762.8</v>
      </c>
      <c r="F75" s="209"/>
      <c r="G75" s="210"/>
    </row>
    <row r="76" spans="1:7" ht="15" customHeight="1">
      <c r="A76" s="262"/>
      <c r="B76" s="264" t="s">
        <v>14</v>
      </c>
      <c r="C76" s="210">
        <f>C12+C17+C19</f>
        <v>20289.96</v>
      </c>
      <c r="D76" s="210">
        <f>D12+D17+D19</f>
        <v>20289.96</v>
      </c>
      <c r="E76" s="210">
        <f>E12+E17+E19</f>
        <v>14963.5</v>
      </c>
      <c r="F76" s="210">
        <f>E76/C76*100</f>
        <v>73.7482971873774</v>
      </c>
      <c r="G76" s="210">
        <f>F76</f>
        <v>73.7482971873774</v>
      </c>
    </row>
    <row r="77" spans="1:7" ht="13.5" customHeight="1">
      <c r="A77" s="262"/>
      <c r="B77" s="207" t="s">
        <v>15</v>
      </c>
      <c r="C77" s="210">
        <f>C53+C51+C41+C38+C34+C27</f>
        <v>2037.1</v>
      </c>
      <c r="D77" s="209">
        <f>D53+D51+D41+D38+D34+D27</f>
        <v>2037.1</v>
      </c>
      <c r="E77" s="209">
        <f>E53+E51+E41+E38+E34+E27</f>
        <v>1339.3</v>
      </c>
      <c r="F77" s="209">
        <f>E77/C77*100</f>
        <v>65.74542241421629</v>
      </c>
      <c r="G77" s="210">
        <f>F77</f>
        <v>65.74542241421629</v>
      </c>
    </row>
    <row r="78" spans="1:7" ht="29.25" customHeight="1">
      <c r="A78" s="262"/>
      <c r="B78" s="265" t="s">
        <v>16</v>
      </c>
      <c r="C78" s="210">
        <f>C74-C55-C41</f>
        <v>21950.26</v>
      </c>
      <c r="D78" s="210">
        <f>D74-D55-D41</f>
        <v>21950.3</v>
      </c>
      <c r="E78" s="210">
        <f>E74-E55-E41</f>
        <v>16061.6</v>
      </c>
      <c r="F78" s="210">
        <f>E78/C78*100</f>
        <v>73.1727095715495</v>
      </c>
      <c r="G78" s="210">
        <f>F78</f>
        <v>73.1727095715495</v>
      </c>
    </row>
    <row r="79" ht="18" customHeight="1"/>
    <row r="80" ht="19.5" customHeight="1"/>
    <row r="81" ht="18" customHeight="1"/>
    <row r="82" ht="31.5" customHeight="1"/>
    <row r="83" ht="20.25" customHeight="1"/>
    <row r="84" ht="22.5" customHeight="1"/>
  </sheetData>
  <sheetProtection/>
  <mergeCells count="6">
    <mergeCell ref="C4:G4"/>
    <mergeCell ref="C5:G5"/>
    <mergeCell ref="C2:G2"/>
    <mergeCell ref="C3:G3"/>
    <mergeCell ref="A6:G6"/>
    <mergeCell ref="C1:G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theme="6"/>
  </sheetPr>
  <dimension ref="A1:E18"/>
  <sheetViews>
    <sheetView zoomScalePageLayoutView="0" workbookViewId="0" topLeftCell="A1">
      <selection activeCell="D6" sqref="D6"/>
    </sheetView>
  </sheetViews>
  <sheetFormatPr defaultColWidth="12.140625" defaultRowHeight="12.75"/>
  <cols>
    <col min="1" max="1" width="7.140625" style="32" customWidth="1"/>
    <col min="2" max="2" width="41.140625" style="32" customWidth="1"/>
    <col min="3" max="3" width="14.7109375" style="32" customWidth="1"/>
    <col min="4" max="4" width="12.00390625" style="32" customWidth="1"/>
    <col min="5" max="5" width="13.00390625" style="32" customWidth="1"/>
    <col min="6" max="16384" width="12.140625" style="32" customWidth="1"/>
  </cols>
  <sheetData>
    <row r="1" spans="4:5" ht="12.75">
      <c r="D1" s="33"/>
      <c r="E1" s="33" t="s">
        <v>328</v>
      </c>
    </row>
    <row r="2" spans="3:5" ht="12.75">
      <c r="C2" s="270" t="s">
        <v>326</v>
      </c>
      <c r="D2" s="270"/>
      <c r="E2" s="270"/>
    </row>
    <row r="3" spans="3:5" ht="24" customHeight="1">
      <c r="C3" s="270" t="s">
        <v>327</v>
      </c>
      <c r="D3" s="270"/>
      <c r="E3" s="270"/>
    </row>
    <row r="4" spans="3:5" ht="12.75">
      <c r="C4" s="270" t="s">
        <v>418</v>
      </c>
      <c r="D4" s="270"/>
      <c r="E4" s="270"/>
    </row>
    <row r="5" spans="3:5" ht="12.75">
      <c r="C5" s="34"/>
      <c r="D5" s="271" t="s">
        <v>431</v>
      </c>
      <c r="E5" s="271"/>
    </row>
    <row r="6" spans="3:5" ht="12.75">
      <c r="C6" s="35"/>
      <c r="D6" s="35"/>
      <c r="E6" s="35"/>
    </row>
    <row r="7" spans="1:5" ht="63.75" customHeight="1">
      <c r="A7" s="272" t="s">
        <v>419</v>
      </c>
      <c r="B7" s="272"/>
      <c r="C7" s="272"/>
      <c r="D7" s="272"/>
      <c r="E7" s="272"/>
    </row>
    <row r="8" ht="12.75">
      <c r="E8" s="35" t="s">
        <v>143</v>
      </c>
    </row>
    <row r="9" spans="1:5" ht="36" customHeight="1">
      <c r="A9" s="36"/>
      <c r="B9" s="37" t="s">
        <v>329</v>
      </c>
      <c r="C9" s="37" t="s">
        <v>358</v>
      </c>
      <c r="D9" s="37" t="s">
        <v>420</v>
      </c>
      <c r="E9" s="37" t="s">
        <v>330</v>
      </c>
    </row>
    <row r="10" spans="1:5" ht="38.25" customHeight="1">
      <c r="A10" s="38">
        <v>1</v>
      </c>
      <c r="B10" s="39" t="s">
        <v>24</v>
      </c>
      <c r="C10" s="40">
        <v>15.4</v>
      </c>
      <c r="D10" s="41">
        <v>0</v>
      </c>
      <c r="E10" s="41">
        <f>D10/C10*100</f>
        <v>0</v>
      </c>
    </row>
    <row r="11" spans="1:5" ht="30.75" customHeight="1">
      <c r="A11" s="38">
        <v>2</v>
      </c>
      <c r="B11" s="42" t="s">
        <v>91</v>
      </c>
      <c r="C11" s="40">
        <v>385.4</v>
      </c>
      <c r="D11" s="41">
        <v>84.4</v>
      </c>
      <c r="E11" s="41">
        <f>D11/C11*100</f>
        <v>21.89932537623249</v>
      </c>
    </row>
    <row r="12" spans="1:5" ht="25.5">
      <c r="A12" s="38">
        <v>3</v>
      </c>
      <c r="B12" s="42" t="s">
        <v>25</v>
      </c>
      <c r="C12" s="40">
        <v>134.4</v>
      </c>
      <c r="D12" s="41">
        <v>0</v>
      </c>
      <c r="E12" s="41">
        <f>D12/C12*100</f>
        <v>0</v>
      </c>
    </row>
    <row r="13" spans="1:5" ht="15.75">
      <c r="A13" s="43"/>
      <c r="B13" s="44" t="s">
        <v>331</v>
      </c>
      <c r="C13" s="45">
        <f>SUM(C10:C12)</f>
        <v>535.1999999999999</v>
      </c>
      <c r="D13" s="45">
        <f>SUM(D10:D12)</f>
        <v>84.4</v>
      </c>
      <c r="E13" s="45">
        <f>D13/C13*100</f>
        <v>15.769805680119584</v>
      </c>
    </row>
    <row r="14" ht="15.75">
      <c r="B14" s="46"/>
    </row>
    <row r="16" ht="15.75">
      <c r="B16" s="47"/>
    </row>
    <row r="17" ht="15.75">
      <c r="B17" s="47"/>
    </row>
    <row r="18" ht="15.75">
      <c r="B18" s="48"/>
    </row>
  </sheetData>
  <sheetProtection/>
  <mergeCells count="5">
    <mergeCell ref="C2:E2"/>
    <mergeCell ref="C3:E3"/>
    <mergeCell ref="C4:E4"/>
    <mergeCell ref="D5:E5"/>
    <mergeCell ref="A7:E7"/>
  </mergeCells>
  <printOptions/>
  <pageMargins left="0.75" right="0.22"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sheetPr>
  <dimension ref="A1:I13"/>
  <sheetViews>
    <sheetView zoomScalePageLayoutView="0" workbookViewId="0" topLeftCell="A1">
      <selection activeCell="A3" sqref="A3:G3"/>
    </sheetView>
  </sheetViews>
  <sheetFormatPr defaultColWidth="9.140625" defaultRowHeight="12.75"/>
  <cols>
    <col min="1" max="1" width="7.28125" style="52" customWidth="1"/>
    <col min="2" max="2" width="28.00390625" style="52" customWidth="1"/>
    <col min="3" max="3" width="5.7109375" style="52" customWidth="1"/>
    <col min="4" max="4" width="7.28125" style="52" customWidth="1"/>
    <col min="5" max="5" width="16.00390625" style="52" customWidth="1"/>
    <col min="6" max="6" width="15.140625" style="52" customWidth="1"/>
    <col min="7" max="7" width="14.140625" style="52" customWidth="1"/>
    <col min="8" max="16384" width="9.140625" style="52" customWidth="1"/>
  </cols>
  <sheetData>
    <row r="1" spans="6:7" s="6" customFormat="1" ht="12.75">
      <c r="F1" s="276" t="s">
        <v>332</v>
      </c>
      <c r="G1" s="276"/>
    </row>
    <row r="2" spans="2:9" s="6" customFormat="1" ht="69.75" customHeight="1">
      <c r="B2" s="49"/>
      <c r="F2" s="277" t="s">
        <v>432</v>
      </c>
      <c r="G2" s="277"/>
      <c r="H2" s="50"/>
      <c r="I2" s="49"/>
    </row>
    <row r="3" spans="1:7" ht="101.25" customHeight="1">
      <c r="A3" s="278" t="s">
        <v>421</v>
      </c>
      <c r="B3" s="278"/>
      <c r="C3" s="278"/>
      <c r="D3" s="278"/>
      <c r="E3" s="278"/>
      <c r="F3" s="279"/>
      <c r="G3" s="279"/>
    </row>
    <row r="4" spans="1:7" ht="16.5" customHeight="1">
      <c r="A4" s="51"/>
      <c r="B4" s="51"/>
      <c r="C4" s="51"/>
      <c r="D4" s="51"/>
      <c r="G4" s="53" t="s">
        <v>143</v>
      </c>
    </row>
    <row r="5" spans="1:7" ht="29.25" customHeight="1">
      <c r="A5" s="54" t="s">
        <v>225</v>
      </c>
      <c r="B5" s="280" t="s">
        <v>333</v>
      </c>
      <c r="C5" s="281"/>
      <c r="D5" s="282"/>
      <c r="E5" s="37" t="s">
        <v>359</v>
      </c>
      <c r="F5" s="55" t="s">
        <v>420</v>
      </c>
      <c r="G5" s="55" t="s">
        <v>330</v>
      </c>
    </row>
    <row r="6" spans="1:7" ht="33.75" customHeight="1">
      <c r="A6" s="38">
        <v>1</v>
      </c>
      <c r="B6" s="283" t="s">
        <v>334</v>
      </c>
      <c r="C6" s="284"/>
      <c r="D6" s="285"/>
      <c r="E6" s="41">
        <v>49.2</v>
      </c>
      <c r="F6" s="41">
        <v>24.6</v>
      </c>
      <c r="G6" s="41">
        <f>F6/E6*100</f>
        <v>50</v>
      </c>
    </row>
    <row r="7" spans="1:7" ht="63.75" customHeight="1">
      <c r="A7" s="38">
        <v>2</v>
      </c>
      <c r="B7" s="283" t="s">
        <v>335</v>
      </c>
      <c r="C7" s="284"/>
      <c r="D7" s="285"/>
      <c r="E7" s="41">
        <v>39.1</v>
      </c>
      <c r="F7" s="41">
        <v>19.6</v>
      </c>
      <c r="G7" s="41">
        <f>F7/E7*100</f>
        <v>50.127877237851656</v>
      </c>
    </row>
    <row r="8" spans="1:7" ht="18.75">
      <c r="A8" s="43"/>
      <c r="B8" s="273" t="s">
        <v>331</v>
      </c>
      <c r="C8" s="274"/>
      <c r="D8" s="275"/>
      <c r="E8" s="45">
        <f>SUM(E6:E7)</f>
        <v>88.30000000000001</v>
      </c>
      <c r="F8" s="45">
        <f>SUM(F6:F7)</f>
        <v>44.2</v>
      </c>
      <c r="G8" s="45">
        <f>F8/E8*100</f>
        <v>50.05662514156285</v>
      </c>
    </row>
    <row r="9" ht="22.5" customHeight="1"/>
    <row r="11" spans="1:5" s="56" customFormat="1" ht="12.75">
      <c r="A11" s="52"/>
      <c r="B11" s="52"/>
      <c r="C11" s="52"/>
      <c r="D11" s="52"/>
      <c r="E11" s="52"/>
    </row>
    <row r="13" ht="12.75">
      <c r="E13" s="57"/>
    </row>
  </sheetData>
  <sheetProtection/>
  <mergeCells count="7">
    <mergeCell ref="B8:D8"/>
    <mergeCell ref="F1:G1"/>
    <mergeCell ref="F2:G2"/>
    <mergeCell ref="A3:G3"/>
    <mergeCell ref="B5:D5"/>
    <mergeCell ref="B6:D6"/>
    <mergeCell ref="B7:D7"/>
  </mergeCells>
  <printOptions/>
  <pageMargins left="0.75" right="0.4"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O360"/>
  <sheetViews>
    <sheetView tabSelected="1" view="pageBreakPreview" zoomScaleNormal="120" zoomScaleSheetLayoutView="100" zoomScalePageLayoutView="0" workbookViewId="0" topLeftCell="A1">
      <selection activeCell="A6" sqref="A6:L6"/>
    </sheetView>
  </sheetViews>
  <sheetFormatPr defaultColWidth="9.140625" defaultRowHeight="12.75"/>
  <cols>
    <col min="1" max="1" width="73.7109375" style="1" customWidth="1"/>
    <col min="2" max="2" width="5.140625" style="2" customWidth="1"/>
    <col min="3" max="3" width="4.7109375" style="2" customWidth="1"/>
    <col min="4" max="4" width="4.8515625" style="2" customWidth="1"/>
    <col min="5" max="5" width="4.28125" style="2" customWidth="1"/>
    <col min="6" max="7" width="6.57421875" style="2" customWidth="1"/>
    <col min="8" max="8" width="12.8515625" style="5" customWidth="1"/>
    <col min="9" max="9" width="14.421875" style="3" customWidth="1"/>
    <col min="10" max="10" width="11.8515625" style="1" customWidth="1"/>
    <col min="11" max="11" width="12.00390625" style="1" customWidth="1"/>
    <col min="12" max="12" width="14.28125" style="1" customWidth="1"/>
    <col min="13" max="14" width="0" style="1" hidden="1" customWidth="1"/>
    <col min="15" max="16384" width="9.140625" style="1" customWidth="1"/>
  </cols>
  <sheetData>
    <row r="1" spans="4:8" ht="3" customHeight="1">
      <c r="D1" s="288"/>
      <c r="E1" s="288"/>
      <c r="F1" s="288"/>
      <c r="G1" s="288"/>
      <c r="H1" s="288"/>
    </row>
    <row r="2" spans="1:8" ht="11.25" hidden="1">
      <c r="A2" s="289"/>
      <c r="B2" s="289"/>
      <c r="C2" s="289"/>
      <c r="D2" s="289"/>
      <c r="E2" s="289"/>
      <c r="F2" s="289"/>
      <c r="G2" s="289"/>
      <c r="H2" s="289"/>
    </row>
    <row r="3" spans="2:8" ht="59.25" customHeight="1" hidden="1">
      <c r="B3" s="290"/>
      <c r="C3" s="290"/>
      <c r="D3" s="290"/>
      <c r="E3" s="290"/>
      <c r="F3" s="290"/>
      <c r="G3" s="290"/>
      <c r="H3" s="290"/>
    </row>
    <row r="4" spans="1:12" ht="12" customHeight="1">
      <c r="A4" s="68"/>
      <c r="B4" s="69"/>
      <c r="C4" s="69"/>
      <c r="D4" s="69"/>
      <c r="E4" s="290"/>
      <c r="F4" s="290"/>
      <c r="G4" s="290"/>
      <c r="H4" s="69"/>
      <c r="I4" s="70"/>
      <c r="J4" s="293" t="s">
        <v>234</v>
      </c>
      <c r="K4" s="293"/>
      <c r="L4" s="293"/>
    </row>
    <row r="5" spans="1:12" ht="43.5" customHeight="1">
      <c r="A5" s="71"/>
      <c r="B5" s="291"/>
      <c r="C5" s="291"/>
      <c r="D5" s="291"/>
      <c r="E5" s="291"/>
      <c r="F5" s="291"/>
      <c r="G5" s="291"/>
      <c r="H5" s="291"/>
      <c r="I5" s="70"/>
      <c r="J5" s="290" t="s">
        <v>433</v>
      </c>
      <c r="K5" s="290"/>
      <c r="L5" s="290"/>
    </row>
    <row r="6" spans="1:12" ht="21" customHeight="1">
      <c r="A6" s="294" t="s">
        <v>144</v>
      </c>
      <c r="B6" s="294"/>
      <c r="C6" s="294"/>
      <c r="D6" s="294"/>
      <c r="E6" s="294"/>
      <c r="F6" s="294"/>
      <c r="G6" s="294"/>
      <c r="H6" s="294"/>
      <c r="I6" s="294"/>
      <c r="J6" s="294"/>
      <c r="K6" s="294"/>
      <c r="L6" s="294"/>
    </row>
    <row r="7" spans="1:12" ht="22.5" customHeight="1">
      <c r="A7" s="295" t="s">
        <v>423</v>
      </c>
      <c r="B7" s="295"/>
      <c r="C7" s="295"/>
      <c r="D7" s="295"/>
      <c r="E7" s="295"/>
      <c r="F7" s="295"/>
      <c r="G7" s="295"/>
      <c r="H7" s="295"/>
      <c r="I7" s="295"/>
      <c r="J7" s="295"/>
      <c r="K7" s="295"/>
      <c r="L7" s="295"/>
    </row>
    <row r="8" spans="1:12" ht="13.5" customHeight="1">
      <c r="A8" s="139"/>
      <c r="B8" s="140"/>
      <c r="C8" s="140"/>
      <c r="D8" s="140"/>
      <c r="E8" s="140"/>
      <c r="F8" s="140"/>
      <c r="G8" s="296"/>
      <c r="H8" s="296"/>
      <c r="I8" s="70"/>
      <c r="J8" s="71"/>
      <c r="L8" s="1" t="s">
        <v>151</v>
      </c>
    </row>
    <row r="9" spans="1:12" ht="15" customHeight="1">
      <c r="A9" s="141" t="s">
        <v>145</v>
      </c>
      <c r="B9" s="286" t="s">
        <v>35</v>
      </c>
      <c r="C9" s="286"/>
      <c r="D9" s="286"/>
      <c r="E9" s="286"/>
      <c r="F9" s="286"/>
      <c r="G9" s="286"/>
      <c r="H9" s="287" t="s">
        <v>360</v>
      </c>
      <c r="I9" s="287" t="s">
        <v>323</v>
      </c>
      <c r="J9" s="287" t="s">
        <v>422</v>
      </c>
      <c r="K9" s="292" t="s">
        <v>336</v>
      </c>
      <c r="L9" s="292" t="s">
        <v>337</v>
      </c>
    </row>
    <row r="10" spans="1:12" ht="43.5" customHeight="1">
      <c r="A10" s="142"/>
      <c r="B10" s="143" t="s">
        <v>148</v>
      </c>
      <c r="C10" s="143" t="s">
        <v>147</v>
      </c>
      <c r="D10" s="286" t="s">
        <v>146</v>
      </c>
      <c r="E10" s="286"/>
      <c r="F10" s="286"/>
      <c r="G10" s="143" t="s">
        <v>34</v>
      </c>
      <c r="H10" s="287"/>
      <c r="I10" s="287"/>
      <c r="J10" s="287"/>
      <c r="K10" s="292"/>
      <c r="L10" s="292"/>
    </row>
    <row r="11" spans="1:12" ht="12.75">
      <c r="A11" s="144" t="s">
        <v>131</v>
      </c>
      <c r="B11" s="77" t="s">
        <v>132</v>
      </c>
      <c r="C11" s="77" t="s">
        <v>130</v>
      </c>
      <c r="D11" s="77"/>
      <c r="E11" s="77"/>
      <c r="F11" s="77"/>
      <c r="G11" s="77"/>
      <c r="H11" s="88">
        <f>H12+H38+H42+H29+H33</f>
        <v>10688.1</v>
      </c>
      <c r="I11" s="88">
        <f>I12+I38+I42+I29+I33</f>
        <v>11075.1</v>
      </c>
      <c r="J11" s="88">
        <f>J12+J38+J42+J29+J33</f>
        <v>4641.6</v>
      </c>
      <c r="K11" s="88">
        <f>J11/I11*100</f>
        <v>41.910231058861775</v>
      </c>
      <c r="L11" s="88">
        <f>J11/I11*100</f>
        <v>41.910231058861775</v>
      </c>
    </row>
    <row r="12" spans="1:12" s="3" customFormat="1" ht="22.5">
      <c r="A12" s="89" t="s">
        <v>135</v>
      </c>
      <c r="B12" s="90" t="s">
        <v>132</v>
      </c>
      <c r="C12" s="90" t="s">
        <v>136</v>
      </c>
      <c r="D12" s="87"/>
      <c r="E12" s="87"/>
      <c r="F12" s="87"/>
      <c r="G12" s="87"/>
      <c r="H12" s="88">
        <f>H13+H23</f>
        <v>5620.700000000001</v>
      </c>
      <c r="I12" s="88">
        <f>I13+I23</f>
        <v>6220.700000000001</v>
      </c>
      <c r="J12" s="88">
        <f>J13+J23</f>
        <v>2883.1</v>
      </c>
      <c r="K12" s="88">
        <f>J12/I12*100</f>
        <v>46.34687414599642</v>
      </c>
      <c r="L12" s="88">
        <f aca="true" t="shared" si="0" ref="L12:L75">J12/I12*100</f>
        <v>46.34687414599642</v>
      </c>
    </row>
    <row r="13" spans="1:12" s="3" customFormat="1" ht="12.75">
      <c r="A13" s="86" t="s">
        <v>161</v>
      </c>
      <c r="B13" s="77" t="s">
        <v>132</v>
      </c>
      <c r="C13" s="78" t="s">
        <v>136</v>
      </c>
      <c r="D13" s="79" t="s">
        <v>36</v>
      </c>
      <c r="E13" s="80"/>
      <c r="F13" s="75"/>
      <c r="G13" s="81"/>
      <c r="H13" s="145">
        <f>H14+H17</f>
        <v>5581.6</v>
      </c>
      <c r="I13" s="145">
        <f>I14+I17</f>
        <v>6181.6</v>
      </c>
      <c r="J13" s="145">
        <f>J14+J17</f>
        <v>2863.5</v>
      </c>
      <c r="K13" s="88">
        <f>J13/I13*100</f>
        <v>46.322958457357316</v>
      </c>
      <c r="L13" s="160">
        <f t="shared" si="0"/>
        <v>46.322958457357316</v>
      </c>
    </row>
    <row r="14" spans="1:12" s="3" customFormat="1" ht="12.75">
      <c r="A14" s="86" t="s">
        <v>162</v>
      </c>
      <c r="B14" s="90" t="s">
        <v>132</v>
      </c>
      <c r="C14" s="90" t="s">
        <v>136</v>
      </c>
      <c r="D14" s="79" t="s">
        <v>36</v>
      </c>
      <c r="E14" s="80" t="s">
        <v>168</v>
      </c>
      <c r="F14" s="75"/>
      <c r="G14" s="87"/>
      <c r="H14" s="82">
        <f aca="true" t="shared" si="1" ref="H14:J15">H15</f>
        <v>756</v>
      </c>
      <c r="I14" s="82">
        <f t="shared" si="1"/>
        <v>756</v>
      </c>
      <c r="J14" s="82">
        <f t="shared" si="1"/>
        <v>334</v>
      </c>
      <c r="K14" s="88">
        <f>J14/I14*100</f>
        <v>44.17989417989418</v>
      </c>
      <c r="L14" s="88">
        <f t="shared" si="0"/>
        <v>44.17989417989418</v>
      </c>
    </row>
    <row r="15" spans="1:12" s="3" customFormat="1" ht="33.75">
      <c r="A15" s="76" t="s">
        <v>163</v>
      </c>
      <c r="B15" s="77" t="s">
        <v>132</v>
      </c>
      <c r="C15" s="78" t="s">
        <v>136</v>
      </c>
      <c r="D15" s="79" t="s">
        <v>36</v>
      </c>
      <c r="E15" s="80" t="s">
        <v>168</v>
      </c>
      <c r="F15" s="75" t="s">
        <v>179</v>
      </c>
      <c r="G15" s="81"/>
      <c r="H15" s="82">
        <f t="shared" si="1"/>
        <v>756</v>
      </c>
      <c r="I15" s="82">
        <f t="shared" si="1"/>
        <v>756</v>
      </c>
      <c r="J15" s="82">
        <f t="shared" si="1"/>
        <v>334</v>
      </c>
      <c r="K15" s="88">
        <f>J15/I15*100</f>
        <v>44.17989417989418</v>
      </c>
      <c r="L15" s="88">
        <f t="shared" si="0"/>
        <v>44.17989417989418</v>
      </c>
    </row>
    <row r="16" spans="1:12" s="3" customFormat="1" ht="12.75">
      <c r="A16" s="83" t="s">
        <v>164</v>
      </c>
      <c r="B16" s="77" t="s">
        <v>132</v>
      </c>
      <c r="C16" s="78" t="s">
        <v>136</v>
      </c>
      <c r="D16" s="79" t="s">
        <v>36</v>
      </c>
      <c r="E16" s="80" t="s">
        <v>168</v>
      </c>
      <c r="F16" s="75" t="s">
        <v>179</v>
      </c>
      <c r="G16" s="84" t="s">
        <v>361</v>
      </c>
      <c r="H16" s="82">
        <v>756</v>
      </c>
      <c r="I16" s="82">
        <v>756</v>
      </c>
      <c r="J16" s="82">
        <v>334</v>
      </c>
      <c r="K16" s="88">
        <f aca="true" t="shared" si="2" ref="K16:K57">J16/I16*100</f>
        <v>44.17989417989418</v>
      </c>
      <c r="L16" s="88">
        <f t="shared" si="0"/>
        <v>44.17989417989418</v>
      </c>
    </row>
    <row r="17" spans="1:12" s="3" customFormat="1" ht="12.75">
      <c r="A17" s="89" t="s">
        <v>38</v>
      </c>
      <c r="B17" s="90" t="s">
        <v>132</v>
      </c>
      <c r="C17" s="90" t="s">
        <v>136</v>
      </c>
      <c r="D17" s="87" t="s">
        <v>36</v>
      </c>
      <c r="E17" s="87" t="s">
        <v>169</v>
      </c>
      <c r="F17" s="87"/>
      <c r="G17" s="87"/>
      <c r="H17" s="88">
        <f>H18+H20</f>
        <v>4825.6</v>
      </c>
      <c r="I17" s="88">
        <f>I18+I20</f>
        <v>5425.6</v>
      </c>
      <c r="J17" s="88">
        <f>J18+J20</f>
        <v>2529.5</v>
      </c>
      <c r="K17" s="88">
        <f t="shared" si="2"/>
        <v>46.62157180772633</v>
      </c>
      <c r="L17" s="88">
        <f t="shared" si="0"/>
        <v>46.62157180772633</v>
      </c>
    </row>
    <row r="18" spans="1:12" s="3" customFormat="1" ht="12.75">
      <c r="A18" s="86" t="s">
        <v>89</v>
      </c>
      <c r="B18" s="87" t="s">
        <v>132</v>
      </c>
      <c r="C18" s="87" t="s">
        <v>136</v>
      </c>
      <c r="D18" s="87" t="s">
        <v>36</v>
      </c>
      <c r="E18" s="87" t="s">
        <v>169</v>
      </c>
      <c r="F18" s="87" t="s">
        <v>179</v>
      </c>
      <c r="G18" s="87"/>
      <c r="H18" s="88">
        <f>H19</f>
        <v>4116.1</v>
      </c>
      <c r="I18" s="88">
        <f>I19</f>
        <v>4116.1</v>
      </c>
      <c r="J18" s="88">
        <f>J19</f>
        <v>1614</v>
      </c>
      <c r="K18" s="88">
        <f t="shared" si="2"/>
        <v>39.2118753188698</v>
      </c>
      <c r="L18" s="88">
        <f t="shared" si="0"/>
        <v>39.2118753188698</v>
      </c>
    </row>
    <row r="19" spans="1:12" s="3" customFormat="1" ht="46.5" customHeight="1">
      <c r="A19" s="83" t="s">
        <v>88</v>
      </c>
      <c r="B19" s="87" t="s">
        <v>132</v>
      </c>
      <c r="C19" s="87" t="s">
        <v>136</v>
      </c>
      <c r="D19" s="87" t="s">
        <v>36</v>
      </c>
      <c r="E19" s="87" t="s">
        <v>169</v>
      </c>
      <c r="F19" s="87" t="s">
        <v>179</v>
      </c>
      <c r="G19" s="87" t="s">
        <v>361</v>
      </c>
      <c r="H19" s="88">
        <v>4116.1</v>
      </c>
      <c r="I19" s="88">
        <v>4116.1</v>
      </c>
      <c r="J19" s="88">
        <v>1614</v>
      </c>
      <c r="K19" s="88">
        <f t="shared" si="2"/>
        <v>39.2118753188698</v>
      </c>
      <c r="L19" s="88">
        <f t="shared" si="0"/>
        <v>39.2118753188698</v>
      </c>
    </row>
    <row r="20" spans="1:12" s="3" customFormat="1" ht="21.75" customHeight="1">
      <c r="A20" s="89" t="s">
        <v>90</v>
      </c>
      <c r="B20" s="90" t="s">
        <v>132</v>
      </c>
      <c r="C20" s="90" t="s">
        <v>136</v>
      </c>
      <c r="D20" s="87" t="s">
        <v>36</v>
      </c>
      <c r="E20" s="87" t="s">
        <v>169</v>
      </c>
      <c r="F20" s="87" t="s">
        <v>180</v>
      </c>
      <c r="G20" s="77"/>
      <c r="H20" s="91">
        <v>709.5</v>
      </c>
      <c r="I20" s="91">
        <f>I21+I22</f>
        <v>1309.5</v>
      </c>
      <c r="J20" s="91">
        <f>J21+J22</f>
        <v>915.5</v>
      </c>
      <c r="K20" s="88">
        <f t="shared" si="2"/>
        <v>69.91218022145857</v>
      </c>
      <c r="L20" s="161">
        <f t="shared" si="0"/>
        <v>69.91218022145857</v>
      </c>
    </row>
    <row r="21" spans="1:12" s="3" customFormat="1" ht="12.75">
      <c r="A21" s="92" t="s">
        <v>82</v>
      </c>
      <c r="B21" s="77" t="s">
        <v>132</v>
      </c>
      <c r="C21" s="77" t="s">
        <v>136</v>
      </c>
      <c r="D21" s="87" t="s">
        <v>36</v>
      </c>
      <c r="E21" s="87" t="s">
        <v>169</v>
      </c>
      <c r="F21" s="87" t="s">
        <v>180</v>
      </c>
      <c r="G21" s="87" t="s">
        <v>165</v>
      </c>
      <c r="H21" s="91">
        <v>614.8</v>
      </c>
      <c r="I21" s="91">
        <v>614.8</v>
      </c>
      <c r="J21" s="91">
        <v>273.5</v>
      </c>
      <c r="K21" s="88">
        <f t="shared" si="2"/>
        <v>44.48601171112557</v>
      </c>
      <c r="L21" s="161">
        <f t="shared" si="0"/>
        <v>44.48601171112557</v>
      </c>
    </row>
    <row r="22" spans="1:12" s="3" customFormat="1" ht="22.5">
      <c r="A22" s="92" t="s">
        <v>87</v>
      </c>
      <c r="B22" s="77" t="s">
        <v>132</v>
      </c>
      <c r="C22" s="77" t="s">
        <v>136</v>
      </c>
      <c r="D22" s="87" t="s">
        <v>36</v>
      </c>
      <c r="E22" s="87" t="s">
        <v>169</v>
      </c>
      <c r="F22" s="87" t="s">
        <v>180</v>
      </c>
      <c r="G22" s="87" t="s">
        <v>41</v>
      </c>
      <c r="H22" s="91">
        <v>94.7</v>
      </c>
      <c r="I22" s="91">
        <v>694.7</v>
      </c>
      <c r="J22" s="91">
        <v>642</v>
      </c>
      <c r="K22" s="88">
        <f t="shared" si="2"/>
        <v>92.41399165107241</v>
      </c>
      <c r="L22" s="161">
        <f t="shared" si="0"/>
        <v>92.41399165107241</v>
      </c>
    </row>
    <row r="23" spans="1:12" s="3" customFormat="1" ht="12.75">
      <c r="A23" s="86" t="s">
        <v>22</v>
      </c>
      <c r="B23" s="94" t="s">
        <v>132</v>
      </c>
      <c r="C23" s="95" t="s">
        <v>136</v>
      </c>
      <c r="D23" s="96" t="s">
        <v>46</v>
      </c>
      <c r="E23" s="96"/>
      <c r="F23" s="96"/>
      <c r="G23" s="97"/>
      <c r="H23" s="91">
        <f>H24</f>
        <v>39.1</v>
      </c>
      <c r="I23" s="91">
        <f>I24</f>
        <v>39.1</v>
      </c>
      <c r="J23" s="91">
        <f>J24</f>
        <v>19.6</v>
      </c>
      <c r="K23" s="88">
        <f t="shared" si="2"/>
        <v>50.127877237851656</v>
      </c>
      <c r="L23" s="161">
        <f t="shared" si="0"/>
        <v>50.127877237851656</v>
      </c>
    </row>
    <row r="24" spans="1:12" s="3" customFormat="1" ht="33.75">
      <c r="A24" s="86" t="s">
        <v>23</v>
      </c>
      <c r="B24" s="94" t="s">
        <v>132</v>
      </c>
      <c r="C24" s="95" t="s">
        <v>136</v>
      </c>
      <c r="D24" s="96" t="s">
        <v>46</v>
      </c>
      <c r="E24" s="96" t="s">
        <v>168</v>
      </c>
      <c r="F24" s="96"/>
      <c r="G24" s="97"/>
      <c r="H24" s="91">
        <f>H25+H27</f>
        <v>39.1</v>
      </c>
      <c r="I24" s="91">
        <f>I25+I27</f>
        <v>39.1</v>
      </c>
      <c r="J24" s="91">
        <f>J25+J27</f>
        <v>19.6</v>
      </c>
      <c r="K24" s="88">
        <f t="shared" si="2"/>
        <v>50.127877237851656</v>
      </c>
      <c r="L24" s="161">
        <f t="shared" si="0"/>
        <v>50.127877237851656</v>
      </c>
    </row>
    <row r="25" spans="1:12" s="3" customFormat="1" ht="45">
      <c r="A25" s="93" t="s">
        <v>216</v>
      </c>
      <c r="B25" s="94" t="s">
        <v>132</v>
      </c>
      <c r="C25" s="95" t="s">
        <v>136</v>
      </c>
      <c r="D25" s="96" t="s">
        <v>46</v>
      </c>
      <c r="E25" s="96" t="s">
        <v>168</v>
      </c>
      <c r="F25" s="96" t="s">
        <v>181</v>
      </c>
      <c r="G25" s="97"/>
      <c r="H25" s="91">
        <f>H26</f>
        <v>39.1</v>
      </c>
      <c r="I25" s="91">
        <f>I26</f>
        <v>39.1</v>
      </c>
      <c r="J25" s="91">
        <f>J26</f>
        <v>19.6</v>
      </c>
      <c r="K25" s="88">
        <f t="shared" si="2"/>
        <v>50.127877237851656</v>
      </c>
      <c r="L25" s="161">
        <f t="shared" si="0"/>
        <v>50.127877237851656</v>
      </c>
    </row>
    <row r="26" spans="1:12" s="3" customFormat="1" ht="12.75">
      <c r="A26" s="98" t="s">
        <v>26</v>
      </c>
      <c r="B26" s="94" t="s">
        <v>132</v>
      </c>
      <c r="C26" s="95" t="s">
        <v>136</v>
      </c>
      <c r="D26" s="96" t="s">
        <v>46</v>
      </c>
      <c r="E26" s="96" t="s">
        <v>168</v>
      </c>
      <c r="F26" s="96" t="s">
        <v>181</v>
      </c>
      <c r="G26" s="97" t="s">
        <v>27</v>
      </c>
      <c r="H26" s="91">
        <v>39.1</v>
      </c>
      <c r="I26" s="91">
        <v>39.1</v>
      </c>
      <c r="J26" s="91">
        <v>19.6</v>
      </c>
      <c r="K26" s="88">
        <f t="shared" si="2"/>
        <v>50.127877237851656</v>
      </c>
      <c r="L26" s="161">
        <f t="shared" si="0"/>
        <v>50.127877237851656</v>
      </c>
    </row>
    <row r="27" spans="1:12" s="3" customFormat="1" ht="45" customHeight="1" hidden="1">
      <c r="A27" s="99" t="s">
        <v>166</v>
      </c>
      <c r="B27" s="94" t="s">
        <v>132</v>
      </c>
      <c r="C27" s="95" t="s">
        <v>136</v>
      </c>
      <c r="D27" s="96" t="s">
        <v>46</v>
      </c>
      <c r="E27" s="96" t="s">
        <v>37</v>
      </c>
      <c r="F27" s="96" t="s">
        <v>47</v>
      </c>
      <c r="G27" s="97"/>
      <c r="H27" s="91">
        <f>H28</f>
        <v>0</v>
      </c>
      <c r="I27" s="91">
        <f>I28</f>
        <v>0</v>
      </c>
      <c r="J27" s="91">
        <f>J28</f>
        <v>0</v>
      </c>
      <c r="K27" s="88" t="e">
        <f t="shared" si="2"/>
        <v>#DIV/0!</v>
      </c>
      <c r="L27" s="161" t="e">
        <f t="shared" si="0"/>
        <v>#DIV/0!</v>
      </c>
    </row>
    <row r="28" spans="1:12" s="3" customFormat="1" ht="12.75" customHeight="1" hidden="1">
      <c r="A28" s="98" t="s">
        <v>26</v>
      </c>
      <c r="B28" s="94" t="s">
        <v>132</v>
      </c>
      <c r="C28" s="95" t="s">
        <v>136</v>
      </c>
      <c r="D28" s="96" t="s">
        <v>46</v>
      </c>
      <c r="E28" s="96" t="s">
        <v>37</v>
      </c>
      <c r="F28" s="96" t="s">
        <v>47</v>
      </c>
      <c r="G28" s="97" t="s">
        <v>27</v>
      </c>
      <c r="H28" s="91">
        <v>0</v>
      </c>
      <c r="I28" s="91">
        <v>0</v>
      </c>
      <c r="J28" s="91">
        <v>0</v>
      </c>
      <c r="K28" s="88" t="e">
        <f t="shared" si="2"/>
        <v>#DIV/0!</v>
      </c>
      <c r="L28" s="161" t="e">
        <f t="shared" si="0"/>
        <v>#DIV/0!</v>
      </c>
    </row>
    <row r="29" spans="1:12" s="3" customFormat="1" ht="12.75">
      <c r="A29" s="86" t="s">
        <v>22</v>
      </c>
      <c r="B29" s="77" t="s">
        <v>132</v>
      </c>
      <c r="C29" s="78" t="s">
        <v>21</v>
      </c>
      <c r="D29" s="80" t="s">
        <v>46</v>
      </c>
      <c r="E29" s="80"/>
      <c r="F29" s="80"/>
      <c r="G29" s="81"/>
      <c r="H29" s="91">
        <f aca="true" t="shared" si="3" ref="H29:J31">H30</f>
        <v>49.2</v>
      </c>
      <c r="I29" s="91">
        <f t="shared" si="3"/>
        <v>49.2</v>
      </c>
      <c r="J29" s="91">
        <f t="shared" si="3"/>
        <v>24.6</v>
      </c>
      <c r="K29" s="88">
        <f t="shared" si="2"/>
        <v>50</v>
      </c>
      <c r="L29" s="161">
        <f t="shared" si="0"/>
        <v>50</v>
      </c>
    </row>
    <row r="30" spans="1:12" s="3" customFormat="1" ht="33.75">
      <c r="A30" s="86" t="s">
        <v>28</v>
      </c>
      <c r="B30" s="77" t="s">
        <v>132</v>
      </c>
      <c r="C30" s="78" t="s">
        <v>21</v>
      </c>
      <c r="D30" s="80" t="s">
        <v>46</v>
      </c>
      <c r="E30" s="80" t="s">
        <v>169</v>
      </c>
      <c r="F30" s="80"/>
      <c r="G30" s="100"/>
      <c r="H30" s="91">
        <f t="shared" si="3"/>
        <v>49.2</v>
      </c>
      <c r="I30" s="91">
        <f t="shared" si="3"/>
        <v>49.2</v>
      </c>
      <c r="J30" s="91">
        <f t="shared" si="3"/>
        <v>24.6</v>
      </c>
      <c r="K30" s="88">
        <f t="shared" si="2"/>
        <v>50</v>
      </c>
      <c r="L30" s="161">
        <f t="shared" si="0"/>
        <v>50</v>
      </c>
    </row>
    <row r="31" spans="1:12" s="3" customFormat="1" ht="45">
      <c r="A31" s="101" t="s">
        <v>29</v>
      </c>
      <c r="B31" s="77" t="s">
        <v>132</v>
      </c>
      <c r="C31" s="78" t="s">
        <v>21</v>
      </c>
      <c r="D31" s="80" t="s">
        <v>46</v>
      </c>
      <c r="E31" s="80" t="s">
        <v>169</v>
      </c>
      <c r="F31" s="80" t="s">
        <v>182</v>
      </c>
      <c r="G31" s="100"/>
      <c r="H31" s="91">
        <f t="shared" si="3"/>
        <v>49.2</v>
      </c>
      <c r="I31" s="91">
        <f t="shared" si="3"/>
        <v>49.2</v>
      </c>
      <c r="J31" s="91">
        <f t="shared" si="3"/>
        <v>24.6</v>
      </c>
      <c r="K31" s="88">
        <f t="shared" si="2"/>
        <v>50</v>
      </c>
      <c r="L31" s="161">
        <f t="shared" si="0"/>
        <v>50</v>
      </c>
    </row>
    <row r="32" spans="1:12" s="3" customFormat="1" ht="12.75">
      <c r="A32" s="83" t="s">
        <v>22</v>
      </c>
      <c r="B32" s="77" t="s">
        <v>132</v>
      </c>
      <c r="C32" s="78" t="s">
        <v>21</v>
      </c>
      <c r="D32" s="80" t="s">
        <v>46</v>
      </c>
      <c r="E32" s="80" t="s">
        <v>169</v>
      </c>
      <c r="F32" s="80" t="s">
        <v>182</v>
      </c>
      <c r="G32" s="100" t="s">
        <v>27</v>
      </c>
      <c r="H32" s="91">
        <v>49.2</v>
      </c>
      <c r="I32" s="91">
        <v>49.2</v>
      </c>
      <c r="J32" s="91">
        <v>24.6</v>
      </c>
      <c r="K32" s="88">
        <f t="shared" si="2"/>
        <v>50</v>
      </c>
      <c r="L32" s="161">
        <f t="shared" si="0"/>
        <v>50</v>
      </c>
    </row>
    <row r="33" spans="1:12" s="3" customFormat="1" ht="12.75">
      <c r="A33" s="107" t="s">
        <v>362</v>
      </c>
      <c r="B33" s="104" t="s">
        <v>132</v>
      </c>
      <c r="C33" s="104" t="s">
        <v>139</v>
      </c>
      <c r="D33" s="104"/>
      <c r="E33" s="104"/>
      <c r="F33" s="104"/>
      <c r="G33" s="105"/>
      <c r="H33" s="106">
        <f aca="true" t="shared" si="4" ref="H33:J36">H34</f>
        <v>608.8</v>
      </c>
      <c r="I33" s="106">
        <f t="shared" si="4"/>
        <v>608.8</v>
      </c>
      <c r="J33" s="106">
        <f t="shared" si="4"/>
        <v>0</v>
      </c>
      <c r="K33" s="88">
        <f t="shared" si="2"/>
        <v>0</v>
      </c>
      <c r="L33" s="162">
        <f t="shared" si="0"/>
        <v>0</v>
      </c>
    </row>
    <row r="34" spans="1:12" s="3" customFormat="1" ht="12.75">
      <c r="A34" s="86" t="s">
        <v>363</v>
      </c>
      <c r="B34" s="104" t="s">
        <v>132</v>
      </c>
      <c r="C34" s="104" t="s">
        <v>139</v>
      </c>
      <c r="D34" s="104" t="s">
        <v>364</v>
      </c>
      <c r="E34" s="104"/>
      <c r="F34" s="104"/>
      <c r="G34" s="105"/>
      <c r="H34" s="106">
        <f t="shared" si="4"/>
        <v>608.8</v>
      </c>
      <c r="I34" s="106">
        <f t="shared" si="4"/>
        <v>608.8</v>
      </c>
      <c r="J34" s="106">
        <f t="shared" si="4"/>
        <v>0</v>
      </c>
      <c r="K34" s="88">
        <f t="shared" si="2"/>
        <v>0</v>
      </c>
      <c r="L34" s="162">
        <f t="shared" si="0"/>
        <v>0</v>
      </c>
    </row>
    <row r="35" spans="1:12" s="3" customFormat="1" ht="33.75">
      <c r="A35" s="103" t="s">
        <v>365</v>
      </c>
      <c r="B35" s="104" t="s">
        <v>132</v>
      </c>
      <c r="C35" s="104" t="s">
        <v>139</v>
      </c>
      <c r="D35" s="104" t="s">
        <v>364</v>
      </c>
      <c r="E35" s="104" t="s">
        <v>168</v>
      </c>
      <c r="F35" s="104"/>
      <c r="G35" s="105"/>
      <c r="H35" s="106">
        <f t="shared" si="4"/>
        <v>608.8</v>
      </c>
      <c r="I35" s="106">
        <f t="shared" si="4"/>
        <v>608.8</v>
      </c>
      <c r="J35" s="106">
        <f t="shared" si="4"/>
        <v>0</v>
      </c>
      <c r="K35" s="88">
        <f t="shared" si="2"/>
        <v>0</v>
      </c>
      <c r="L35" s="162">
        <f t="shared" si="0"/>
        <v>0</v>
      </c>
    </row>
    <row r="36" spans="1:12" s="3" customFormat="1" ht="22.5">
      <c r="A36" s="86" t="s">
        <v>366</v>
      </c>
      <c r="B36" s="104" t="s">
        <v>132</v>
      </c>
      <c r="C36" s="104" t="s">
        <v>139</v>
      </c>
      <c r="D36" s="104" t="s">
        <v>364</v>
      </c>
      <c r="E36" s="104" t="s">
        <v>168</v>
      </c>
      <c r="F36" s="104" t="s">
        <v>367</v>
      </c>
      <c r="G36" s="105"/>
      <c r="H36" s="106">
        <f t="shared" si="4"/>
        <v>608.8</v>
      </c>
      <c r="I36" s="106">
        <f t="shared" si="4"/>
        <v>608.8</v>
      </c>
      <c r="J36" s="106">
        <f t="shared" si="4"/>
        <v>0</v>
      </c>
      <c r="K36" s="88">
        <f t="shared" si="2"/>
        <v>0</v>
      </c>
      <c r="L36" s="162">
        <f t="shared" si="0"/>
        <v>0</v>
      </c>
    </row>
    <row r="37" spans="1:12" s="3" customFormat="1" ht="12.75">
      <c r="A37" s="92" t="s">
        <v>158</v>
      </c>
      <c r="B37" s="104" t="s">
        <v>132</v>
      </c>
      <c r="C37" s="104" t="s">
        <v>139</v>
      </c>
      <c r="D37" s="104" t="s">
        <v>364</v>
      </c>
      <c r="E37" s="104" t="s">
        <v>168</v>
      </c>
      <c r="F37" s="104" t="s">
        <v>367</v>
      </c>
      <c r="G37" s="105" t="s">
        <v>165</v>
      </c>
      <c r="H37" s="106">
        <v>608.8</v>
      </c>
      <c r="I37" s="106">
        <v>608.8</v>
      </c>
      <c r="J37" s="106">
        <v>0</v>
      </c>
      <c r="K37" s="88">
        <f t="shared" si="2"/>
        <v>0</v>
      </c>
      <c r="L37" s="162">
        <f t="shared" si="0"/>
        <v>0</v>
      </c>
    </row>
    <row r="38" spans="1:12" s="3" customFormat="1" ht="12.75">
      <c r="A38" s="86" t="s">
        <v>127</v>
      </c>
      <c r="B38" s="87" t="s">
        <v>132</v>
      </c>
      <c r="C38" s="87">
        <v>11</v>
      </c>
      <c r="D38" s="87" t="s">
        <v>61</v>
      </c>
      <c r="E38" s="87"/>
      <c r="F38" s="87"/>
      <c r="G38" s="77"/>
      <c r="H38" s="82">
        <f aca="true" t="shared" si="5" ref="H38:J40">H39</f>
        <v>90</v>
      </c>
      <c r="I38" s="82">
        <f t="shared" si="5"/>
        <v>0</v>
      </c>
      <c r="J38" s="82">
        <f t="shared" si="5"/>
        <v>0</v>
      </c>
      <c r="K38" s="88">
        <v>0</v>
      </c>
      <c r="L38" s="88">
        <v>0</v>
      </c>
    </row>
    <row r="39" spans="1:12" s="3" customFormat="1" ht="14.25" customHeight="1">
      <c r="A39" s="103" t="s">
        <v>62</v>
      </c>
      <c r="B39" s="87" t="s">
        <v>132</v>
      </c>
      <c r="C39" s="87" t="s">
        <v>48</v>
      </c>
      <c r="D39" s="87" t="s">
        <v>61</v>
      </c>
      <c r="E39" s="87" t="s">
        <v>168</v>
      </c>
      <c r="F39" s="87"/>
      <c r="G39" s="77"/>
      <c r="H39" s="82">
        <f t="shared" si="5"/>
        <v>90</v>
      </c>
      <c r="I39" s="82">
        <f t="shared" si="5"/>
        <v>0</v>
      </c>
      <c r="J39" s="82">
        <f t="shared" si="5"/>
        <v>0</v>
      </c>
      <c r="K39" s="88">
        <v>0</v>
      </c>
      <c r="L39" s="88">
        <v>0</v>
      </c>
    </row>
    <row r="40" spans="1:12" s="3" customFormat="1" ht="22.5" customHeight="1">
      <c r="A40" s="107" t="s">
        <v>63</v>
      </c>
      <c r="B40" s="87" t="s">
        <v>132</v>
      </c>
      <c r="C40" s="87" t="s">
        <v>48</v>
      </c>
      <c r="D40" s="87" t="s">
        <v>61</v>
      </c>
      <c r="E40" s="87" t="s">
        <v>168</v>
      </c>
      <c r="F40" s="87" t="s">
        <v>183</v>
      </c>
      <c r="G40" s="77"/>
      <c r="H40" s="82">
        <f t="shared" si="5"/>
        <v>90</v>
      </c>
      <c r="I40" s="82">
        <f t="shared" si="5"/>
        <v>0</v>
      </c>
      <c r="J40" s="82">
        <f t="shared" si="5"/>
        <v>0</v>
      </c>
      <c r="K40" s="88">
        <v>0</v>
      </c>
      <c r="L40" s="88">
        <v>0</v>
      </c>
    </row>
    <row r="41" spans="1:12" s="3" customFormat="1" ht="16.5" customHeight="1">
      <c r="A41" s="83" t="s">
        <v>92</v>
      </c>
      <c r="B41" s="87" t="s">
        <v>132</v>
      </c>
      <c r="C41" s="87" t="s">
        <v>48</v>
      </c>
      <c r="D41" s="87" t="s">
        <v>61</v>
      </c>
      <c r="E41" s="87" t="s">
        <v>168</v>
      </c>
      <c r="F41" s="87" t="s">
        <v>183</v>
      </c>
      <c r="G41" s="77" t="s">
        <v>220</v>
      </c>
      <c r="H41" s="82">
        <v>90</v>
      </c>
      <c r="I41" s="82">
        <v>0</v>
      </c>
      <c r="J41" s="82">
        <v>0</v>
      </c>
      <c r="K41" s="88">
        <v>0</v>
      </c>
      <c r="L41" s="88">
        <v>0</v>
      </c>
    </row>
    <row r="42" spans="1:12" s="3" customFormat="1" ht="12.75">
      <c r="A42" s="89" t="s">
        <v>142</v>
      </c>
      <c r="B42" s="90" t="s">
        <v>132</v>
      </c>
      <c r="C42" s="90" t="s">
        <v>49</v>
      </c>
      <c r="D42" s="87"/>
      <c r="E42" s="87"/>
      <c r="F42" s="87"/>
      <c r="G42" s="109"/>
      <c r="H42" s="82">
        <f>H49+H62+H70+H78+H57+H75</f>
        <v>4319.4</v>
      </c>
      <c r="I42" s="82">
        <f>I49+I62+I70+I78+I57+I75</f>
        <v>4196.4</v>
      </c>
      <c r="J42" s="82">
        <f>J49+J62+J70+J78+J57+J75</f>
        <v>1733.8999999999999</v>
      </c>
      <c r="K42" s="88">
        <f t="shared" si="2"/>
        <v>41.318749404251264</v>
      </c>
      <c r="L42" s="88">
        <f t="shared" si="0"/>
        <v>41.318749404251264</v>
      </c>
    </row>
    <row r="43" spans="1:12" s="3" customFormat="1" ht="21.75" customHeight="1" hidden="1">
      <c r="A43" s="89" t="s">
        <v>83</v>
      </c>
      <c r="B43" s="90" t="s">
        <v>132</v>
      </c>
      <c r="C43" s="90" t="s">
        <v>49</v>
      </c>
      <c r="D43" s="87" t="s">
        <v>132</v>
      </c>
      <c r="E43" s="87" t="s">
        <v>39</v>
      </c>
      <c r="F43" s="87" t="s">
        <v>40</v>
      </c>
      <c r="G43" s="87"/>
      <c r="H43" s="82">
        <f>H44</f>
        <v>0</v>
      </c>
      <c r="I43" s="82">
        <f>I44</f>
        <v>0</v>
      </c>
      <c r="J43" s="82">
        <f>J44</f>
        <v>0</v>
      </c>
      <c r="K43" s="88" t="e">
        <f t="shared" si="2"/>
        <v>#DIV/0!</v>
      </c>
      <c r="L43" s="88" t="e">
        <f t="shared" si="0"/>
        <v>#DIV/0!</v>
      </c>
    </row>
    <row r="44" spans="1:12" s="3" customFormat="1" ht="32.25" customHeight="1" hidden="1">
      <c r="A44" s="107" t="s">
        <v>152</v>
      </c>
      <c r="B44" s="87" t="s">
        <v>132</v>
      </c>
      <c r="C44" s="87" t="s">
        <v>49</v>
      </c>
      <c r="D44" s="87" t="s">
        <v>132</v>
      </c>
      <c r="E44" s="87" t="s">
        <v>37</v>
      </c>
      <c r="F44" s="87" t="s">
        <v>40</v>
      </c>
      <c r="G44" s="87"/>
      <c r="H44" s="82">
        <f>H45+H47</f>
        <v>0</v>
      </c>
      <c r="I44" s="82">
        <f>I45+I47</f>
        <v>0</v>
      </c>
      <c r="J44" s="82">
        <f>J45+J47</f>
        <v>0</v>
      </c>
      <c r="K44" s="88" t="e">
        <f t="shared" si="2"/>
        <v>#DIV/0!</v>
      </c>
      <c r="L44" s="88" t="e">
        <f t="shared" si="0"/>
        <v>#DIV/0!</v>
      </c>
    </row>
    <row r="45" spans="1:12" s="3" customFormat="1" ht="45" customHeight="1" hidden="1">
      <c r="A45" s="86" t="s">
        <v>20</v>
      </c>
      <c r="B45" s="87" t="s">
        <v>132</v>
      </c>
      <c r="C45" s="87" t="s">
        <v>49</v>
      </c>
      <c r="D45" s="87" t="s">
        <v>132</v>
      </c>
      <c r="E45" s="87" t="s">
        <v>37</v>
      </c>
      <c r="F45" s="87" t="s">
        <v>50</v>
      </c>
      <c r="G45" s="109"/>
      <c r="H45" s="82">
        <v>0</v>
      </c>
      <c r="I45" s="82">
        <v>0</v>
      </c>
      <c r="J45" s="82">
        <v>0</v>
      </c>
      <c r="K45" s="88" t="e">
        <f t="shared" si="2"/>
        <v>#DIV/0!</v>
      </c>
      <c r="L45" s="88" t="e">
        <f t="shared" si="0"/>
        <v>#DIV/0!</v>
      </c>
    </row>
    <row r="46" spans="1:12" s="3" customFormat="1" ht="12.75" customHeight="1" hidden="1">
      <c r="A46" s="92" t="s">
        <v>82</v>
      </c>
      <c r="B46" s="87" t="s">
        <v>132</v>
      </c>
      <c r="C46" s="87" t="s">
        <v>49</v>
      </c>
      <c r="D46" s="87" t="s">
        <v>132</v>
      </c>
      <c r="E46" s="87" t="s">
        <v>37</v>
      </c>
      <c r="F46" s="87" t="s">
        <v>50</v>
      </c>
      <c r="G46" s="109">
        <v>240</v>
      </c>
      <c r="H46" s="91">
        <v>0</v>
      </c>
      <c r="I46" s="91">
        <v>0</v>
      </c>
      <c r="J46" s="91">
        <v>0</v>
      </c>
      <c r="K46" s="88" t="e">
        <f t="shared" si="2"/>
        <v>#DIV/0!</v>
      </c>
      <c r="L46" s="161" t="e">
        <f t="shared" si="0"/>
        <v>#DIV/0!</v>
      </c>
    </row>
    <row r="47" spans="1:12" s="3" customFormat="1" ht="45" customHeight="1" hidden="1">
      <c r="A47" s="86" t="s">
        <v>67</v>
      </c>
      <c r="B47" s="87" t="s">
        <v>132</v>
      </c>
      <c r="C47" s="87" t="s">
        <v>49</v>
      </c>
      <c r="D47" s="87" t="s">
        <v>132</v>
      </c>
      <c r="E47" s="87" t="s">
        <v>37</v>
      </c>
      <c r="F47" s="87" t="s">
        <v>160</v>
      </c>
      <c r="G47" s="109"/>
      <c r="H47" s="91">
        <v>0</v>
      </c>
      <c r="I47" s="91">
        <v>0</v>
      </c>
      <c r="J47" s="91">
        <v>0</v>
      </c>
      <c r="K47" s="88" t="e">
        <f t="shared" si="2"/>
        <v>#DIV/0!</v>
      </c>
      <c r="L47" s="161" t="e">
        <f t="shared" si="0"/>
        <v>#DIV/0!</v>
      </c>
    </row>
    <row r="48" spans="1:12" s="3" customFormat="1" ht="12.75" customHeight="1" hidden="1">
      <c r="A48" s="92" t="s">
        <v>82</v>
      </c>
      <c r="B48" s="87" t="s">
        <v>132</v>
      </c>
      <c r="C48" s="87" t="s">
        <v>49</v>
      </c>
      <c r="D48" s="87" t="s">
        <v>132</v>
      </c>
      <c r="E48" s="87" t="s">
        <v>37</v>
      </c>
      <c r="F48" s="87" t="s">
        <v>160</v>
      </c>
      <c r="G48" s="109">
        <v>240</v>
      </c>
      <c r="H48" s="91">
        <v>0</v>
      </c>
      <c r="I48" s="91">
        <v>0</v>
      </c>
      <c r="J48" s="91">
        <v>0</v>
      </c>
      <c r="K48" s="88" t="e">
        <f t="shared" si="2"/>
        <v>#DIV/0!</v>
      </c>
      <c r="L48" s="161" t="e">
        <f t="shared" si="0"/>
        <v>#DIV/0!</v>
      </c>
    </row>
    <row r="49" spans="1:12" s="3" customFormat="1" ht="22.5">
      <c r="A49" s="89" t="s">
        <v>153</v>
      </c>
      <c r="B49" s="87" t="s">
        <v>132</v>
      </c>
      <c r="C49" s="87" t="s">
        <v>49</v>
      </c>
      <c r="D49" s="87" t="s">
        <v>132</v>
      </c>
      <c r="E49" s="87"/>
      <c r="F49" s="87"/>
      <c r="G49" s="109"/>
      <c r="H49" s="91">
        <f>H50</f>
        <v>520</v>
      </c>
      <c r="I49" s="91">
        <f>I50</f>
        <v>520</v>
      </c>
      <c r="J49" s="91">
        <f>J50</f>
        <v>259.4</v>
      </c>
      <c r="K49" s="88">
        <f t="shared" si="2"/>
        <v>49.88461538461538</v>
      </c>
      <c r="L49" s="161">
        <f t="shared" si="0"/>
        <v>49.88461538461538</v>
      </c>
    </row>
    <row r="50" spans="1:12" s="3" customFormat="1" ht="33.75">
      <c r="A50" s="146" t="s">
        <v>154</v>
      </c>
      <c r="B50" s="87" t="s">
        <v>132</v>
      </c>
      <c r="C50" s="87" t="s">
        <v>49</v>
      </c>
      <c r="D50" s="87" t="s">
        <v>132</v>
      </c>
      <c r="E50" s="87" t="s">
        <v>168</v>
      </c>
      <c r="F50" s="87"/>
      <c r="G50" s="109"/>
      <c r="H50" s="91">
        <f>H51+H53+H55</f>
        <v>520</v>
      </c>
      <c r="I50" s="91">
        <f>I51+I53+I55</f>
        <v>520</v>
      </c>
      <c r="J50" s="91">
        <f>J51+J53+J55</f>
        <v>259.4</v>
      </c>
      <c r="K50" s="88">
        <f t="shared" si="2"/>
        <v>49.88461538461538</v>
      </c>
      <c r="L50" s="161">
        <f t="shared" si="0"/>
        <v>49.88461538461538</v>
      </c>
    </row>
    <row r="51" spans="1:12" s="3" customFormat="1" ht="46.5" customHeight="1">
      <c r="A51" s="89" t="s">
        <v>155</v>
      </c>
      <c r="B51" s="87" t="s">
        <v>132</v>
      </c>
      <c r="C51" s="87" t="s">
        <v>49</v>
      </c>
      <c r="D51" s="87" t="s">
        <v>132</v>
      </c>
      <c r="E51" s="87" t="s">
        <v>168</v>
      </c>
      <c r="F51" s="87" t="s">
        <v>184</v>
      </c>
      <c r="G51" s="109"/>
      <c r="H51" s="91">
        <f>H52</f>
        <v>85</v>
      </c>
      <c r="I51" s="91">
        <f>I52</f>
        <v>85</v>
      </c>
      <c r="J51" s="91">
        <f>J52</f>
        <v>24.7</v>
      </c>
      <c r="K51" s="88">
        <f t="shared" si="2"/>
        <v>29.058823529411764</v>
      </c>
      <c r="L51" s="161">
        <f t="shared" si="0"/>
        <v>29.058823529411764</v>
      </c>
    </row>
    <row r="52" spans="1:12" s="4" customFormat="1" ht="12.75" customHeight="1">
      <c r="A52" s="92" t="s">
        <v>82</v>
      </c>
      <c r="B52" s="87" t="s">
        <v>132</v>
      </c>
      <c r="C52" s="87" t="s">
        <v>49</v>
      </c>
      <c r="D52" s="87" t="s">
        <v>132</v>
      </c>
      <c r="E52" s="87" t="s">
        <v>168</v>
      </c>
      <c r="F52" s="87" t="s">
        <v>184</v>
      </c>
      <c r="G52" s="109">
        <v>240</v>
      </c>
      <c r="H52" s="91">
        <v>85</v>
      </c>
      <c r="I52" s="91">
        <v>85</v>
      </c>
      <c r="J52" s="91">
        <v>24.7</v>
      </c>
      <c r="K52" s="88">
        <f t="shared" si="2"/>
        <v>29.058823529411764</v>
      </c>
      <c r="L52" s="161">
        <f t="shared" si="0"/>
        <v>29.058823529411764</v>
      </c>
    </row>
    <row r="53" spans="1:12" s="3" customFormat="1" ht="56.25">
      <c r="A53" s="112" t="s">
        <v>156</v>
      </c>
      <c r="B53" s="87" t="s">
        <v>132</v>
      </c>
      <c r="C53" s="87" t="s">
        <v>49</v>
      </c>
      <c r="D53" s="87" t="s">
        <v>132</v>
      </c>
      <c r="E53" s="87" t="s">
        <v>168</v>
      </c>
      <c r="F53" s="87" t="s">
        <v>185</v>
      </c>
      <c r="G53" s="109"/>
      <c r="H53" s="91">
        <f>H54</f>
        <v>350</v>
      </c>
      <c r="I53" s="91">
        <f>I54</f>
        <v>350</v>
      </c>
      <c r="J53" s="91">
        <f>J54</f>
        <v>195.4</v>
      </c>
      <c r="K53" s="88">
        <f t="shared" si="2"/>
        <v>55.82857142857143</v>
      </c>
      <c r="L53" s="161">
        <f t="shared" si="0"/>
        <v>55.82857142857143</v>
      </c>
    </row>
    <row r="54" spans="1:12" s="3" customFormat="1" ht="12.75">
      <c r="A54" s="92" t="s">
        <v>82</v>
      </c>
      <c r="B54" s="87" t="s">
        <v>132</v>
      </c>
      <c r="C54" s="87" t="s">
        <v>49</v>
      </c>
      <c r="D54" s="87" t="s">
        <v>132</v>
      </c>
      <c r="E54" s="87" t="s">
        <v>168</v>
      </c>
      <c r="F54" s="87" t="s">
        <v>185</v>
      </c>
      <c r="G54" s="109">
        <v>240</v>
      </c>
      <c r="H54" s="91">
        <v>350</v>
      </c>
      <c r="I54" s="91">
        <v>350</v>
      </c>
      <c r="J54" s="91">
        <v>195.4</v>
      </c>
      <c r="K54" s="88">
        <f t="shared" si="2"/>
        <v>55.82857142857143</v>
      </c>
      <c r="L54" s="161">
        <f t="shared" si="0"/>
        <v>55.82857142857143</v>
      </c>
    </row>
    <row r="55" spans="1:12" s="3" customFormat="1" ht="45">
      <c r="A55" s="113" t="s">
        <v>157</v>
      </c>
      <c r="B55" s="87" t="s">
        <v>132</v>
      </c>
      <c r="C55" s="87" t="s">
        <v>49</v>
      </c>
      <c r="D55" s="87" t="s">
        <v>132</v>
      </c>
      <c r="E55" s="87" t="s">
        <v>168</v>
      </c>
      <c r="F55" s="87" t="s">
        <v>186</v>
      </c>
      <c r="G55" s="109"/>
      <c r="H55" s="91">
        <f>H56</f>
        <v>85</v>
      </c>
      <c r="I55" s="91">
        <f>I56</f>
        <v>85</v>
      </c>
      <c r="J55" s="91">
        <f>J56</f>
        <v>39.3</v>
      </c>
      <c r="K55" s="88">
        <f t="shared" si="2"/>
        <v>46.23529411764706</v>
      </c>
      <c r="L55" s="161">
        <f t="shared" si="0"/>
        <v>46.23529411764706</v>
      </c>
    </row>
    <row r="56" spans="1:12" s="3" customFormat="1" ht="12.75">
      <c r="A56" s="92" t="s">
        <v>82</v>
      </c>
      <c r="B56" s="87" t="s">
        <v>132</v>
      </c>
      <c r="C56" s="87" t="s">
        <v>49</v>
      </c>
      <c r="D56" s="87" t="s">
        <v>132</v>
      </c>
      <c r="E56" s="87" t="s">
        <v>168</v>
      </c>
      <c r="F56" s="87" t="s">
        <v>186</v>
      </c>
      <c r="G56" s="109">
        <v>240</v>
      </c>
      <c r="H56" s="91">
        <v>85</v>
      </c>
      <c r="I56" s="91">
        <v>85</v>
      </c>
      <c r="J56" s="91">
        <v>39.3</v>
      </c>
      <c r="K56" s="88">
        <f t="shared" si="2"/>
        <v>46.23529411764706</v>
      </c>
      <c r="L56" s="161">
        <f t="shared" si="0"/>
        <v>46.23529411764706</v>
      </c>
    </row>
    <row r="57" spans="1:12" s="3" customFormat="1" ht="22.5">
      <c r="A57" s="92" t="s">
        <v>208</v>
      </c>
      <c r="B57" s="90" t="s">
        <v>132</v>
      </c>
      <c r="C57" s="90" t="s">
        <v>49</v>
      </c>
      <c r="D57" s="87" t="s">
        <v>134</v>
      </c>
      <c r="E57" s="87"/>
      <c r="F57" s="87"/>
      <c r="G57" s="109"/>
      <c r="H57" s="91">
        <f>H59+H61</f>
        <v>2950</v>
      </c>
      <c r="I57" s="91">
        <f>I59+I61</f>
        <v>2950</v>
      </c>
      <c r="J57" s="91">
        <f>J59+J61</f>
        <v>1332.6</v>
      </c>
      <c r="K57" s="88">
        <f t="shared" si="2"/>
        <v>45.1728813559322</v>
      </c>
      <c r="L57" s="161">
        <f t="shared" si="0"/>
        <v>45.1728813559322</v>
      </c>
    </row>
    <row r="58" spans="1:12" s="3" customFormat="1" ht="22.5">
      <c r="A58" s="92" t="s">
        <v>209</v>
      </c>
      <c r="B58" s="90" t="s">
        <v>132</v>
      </c>
      <c r="C58" s="90" t="s">
        <v>49</v>
      </c>
      <c r="D58" s="87" t="s">
        <v>134</v>
      </c>
      <c r="E58" s="87" t="s">
        <v>168</v>
      </c>
      <c r="F58" s="87"/>
      <c r="G58" s="109"/>
      <c r="H58" s="91">
        <f>H59</f>
        <v>450</v>
      </c>
      <c r="I58" s="91">
        <f>I59</f>
        <v>650</v>
      </c>
      <c r="J58" s="91">
        <f>J59</f>
        <v>380.6</v>
      </c>
      <c r="K58" s="88">
        <f>J58/H58*100</f>
        <v>84.57777777777778</v>
      </c>
      <c r="L58" s="161">
        <f t="shared" si="0"/>
        <v>58.55384615384616</v>
      </c>
    </row>
    <row r="59" spans="1:12" s="3" customFormat="1" ht="12.75">
      <c r="A59" s="92" t="s">
        <v>82</v>
      </c>
      <c r="B59" s="90" t="s">
        <v>132</v>
      </c>
      <c r="C59" s="90" t="s">
        <v>49</v>
      </c>
      <c r="D59" s="87" t="s">
        <v>134</v>
      </c>
      <c r="E59" s="87" t="s">
        <v>168</v>
      </c>
      <c r="F59" s="87" t="s">
        <v>210</v>
      </c>
      <c r="G59" s="109">
        <v>240</v>
      </c>
      <c r="H59" s="91">
        <v>450</v>
      </c>
      <c r="I59" s="91">
        <v>650</v>
      </c>
      <c r="J59" s="91">
        <v>380.6</v>
      </c>
      <c r="K59" s="88">
        <f>J59/H59*100</f>
        <v>84.57777777777778</v>
      </c>
      <c r="L59" s="161">
        <f t="shared" si="0"/>
        <v>58.55384615384616</v>
      </c>
    </row>
    <row r="60" spans="1:12" s="3" customFormat="1" ht="22.5">
      <c r="A60" s="92" t="s">
        <v>368</v>
      </c>
      <c r="B60" s="90" t="s">
        <v>132</v>
      </c>
      <c r="C60" s="90" t="s">
        <v>49</v>
      </c>
      <c r="D60" s="87" t="s">
        <v>134</v>
      </c>
      <c r="E60" s="87" t="s">
        <v>168</v>
      </c>
      <c r="F60" s="87"/>
      <c r="G60" s="109"/>
      <c r="H60" s="91">
        <v>2500</v>
      </c>
      <c r="I60" s="91">
        <v>2300</v>
      </c>
      <c r="J60" s="91">
        <f>J61</f>
        <v>952</v>
      </c>
      <c r="K60" s="88">
        <f aca="true" t="shared" si="6" ref="K60:K80">J60/I60*100</f>
        <v>41.391304347826086</v>
      </c>
      <c r="L60" s="161">
        <f t="shared" si="0"/>
        <v>41.391304347826086</v>
      </c>
    </row>
    <row r="61" spans="1:12" s="3" customFormat="1" ht="12.75">
      <c r="A61" s="92" t="s">
        <v>45</v>
      </c>
      <c r="B61" s="90" t="s">
        <v>132</v>
      </c>
      <c r="C61" s="90" t="s">
        <v>49</v>
      </c>
      <c r="D61" s="87" t="s">
        <v>134</v>
      </c>
      <c r="E61" s="87" t="s">
        <v>168</v>
      </c>
      <c r="F61" s="87" t="s">
        <v>369</v>
      </c>
      <c r="G61" s="109">
        <v>240</v>
      </c>
      <c r="H61" s="91">
        <v>2500</v>
      </c>
      <c r="I61" s="91">
        <v>2300</v>
      </c>
      <c r="J61" s="91">
        <v>952</v>
      </c>
      <c r="K61" s="88">
        <f t="shared" si="6"/>
        <v>41.391304347826086</v>
      </c>
      <c r="L61" s="161">
        <f t="shared" si="0"/>
        <v>41.391304347826086</v>
      </c>
    </row>
    <row r="62" spans="1:12" s="3" customFormat="1" ht="33.75">
      <c r="A62" s="89" t="s">
        <v>205</v>
      </c>
      <c r="B62" s="90" t="s">
        <v>132</v>
      </c>
      <c r="C62" s="90" t="s">
        <v>49</v>
      </c>
      <c r="D62" s="87" t="s">
        <v>133</v>
      </c>
      <c r="E62" s="87"/>
      <c r="F62" s="87"/>
      <c r="G62" s="109"/>
      <c r="H62" s="91">
        <f aca="true" t="shared" si="7" ref="H62:J63">H63</f>
        <v>334</v>
      </c>
      <c r="I62" s="91">
        <f t="shared" si="7"/>
        <v>211</v>
      </c>
      <c r="J62" s="91">
        <f t="shared" si="7"/>
        <v>78</v>
      </c>
      <c r="K62" s="88">
        <f t="shared" si="6"/>
        <v>36.96682464454976</v>
      </c>
      <c r="L62" s="161">
        <f t="shared" si="0"/>
        <v>36.96682464454976</v>
      </c>
    </row>
    <row r="63" spans="1:12" s="3" customFormat="1" ht="22.5">
      <c r="A63" s="146" t="s">
        <v>206</v>
      </c>
      <c r="B63" s="90" t="s">
        <v>132</v>
      </c>
      <c r="C63" s="90" t="s">
        <v>49</v>
      </c>
      <c r="D63" s="87" t="s">
        <v>133</v>
      </c>
      <c r="E63" s="87" t="s">
        <v>168</v>
      </c>
      <c r="F63" s="87"/>
      <c r="G63" s="109"/>
      <c r="H63" s="91">
        <f t="shared" si="7"/>
        <v>334</v>
      </c>
      <c r="I63" s="91">
        <f t="shared" si="7"/>
        <v>211</v>
      </c>
      <c r="J63" s="91">
        <f t="shared" si="7"/>
        <v>78</v>
      </c>
      <c r="K63" s="88">
        <f t="shared" si="6"/>
        <v>36.96682464454976</v>
      </c>
      <c r="L63" s="161">
        <f t="shared" si="0"/>
        <v>36.96682464454976</v>
      </c>
    </row>
    <row r="64" spans="1:12" s="3" customFormat="1" ht="22.5">
      <c r="A64" s="92" t="s">
        <v>223</v>
      </c>
      <c r="B64" s="90" t="s">
        <v>132</v>
      </c>
      <c r="C64" s="90" t="s">
        <v>49</v>
      </c>
      <c r="D64" s="87" t="s">
        <v>133</v>
      </c>
      <c r="E64" s="87" t="s">
        <v>168</v>
      </c>
      <c r="F64" s="87" t="s">
        <v>189</v>
      </c>
      <c r="G64" s="109"/>
      <c r="H64" s="91">
        <f>H65+H68</f>
        <v>334</v>
      </c>
      <c r="I64" s="91">
        <f>I65+I68</f>
        <v>211</v>
      </c>
      <c r="J64" s="91">
        <f>J65+J68</f>
        <v>78</v>
      </c>
      <c r="K64" s="88">
        <f t="shared" si="6"/>
        <v>36.96682464454976</v>
      </c>
      <c r="L64" s="161">
        <f t="shared" si="0"/>
        <v>36.96682464454976</v>
      </c>
    </row>
    <row r="65" spans="1:12" s="3" customFormat="1" ht="12.75">
      <c r="A65" s="92" t="s">
        <v>222</v>
      </c>
      <c r="B65" s="90" t="s">
        <v>132</v>
      </c>
      <c r="C65" s="90" t="s">
        <v>49</v>
      </c>
      <c r="D65" s="87" t="s">
        <v>133</v>
      </c>
      <c r="E65" s="87" t="s">
        <v>168</v>
      </c>
      <c r="F65" s="87" t="s">
        <v>203</v>
      </c>
      <c r="G65" s="109"/>
      <c r="H65" s="91">
        <f>H66+H67</f>
        <v>172</v>
      </c>
      <c r="I65" s="91">
        <f>I66+I67</f>
        <v>172</v>
      </c>
      <c r="J65" s="91">
        <f>J66+J67</f>
        <v>39</v>
      </c>
      <c r="K65" s="88">
        <f t="shared" si="6"/>
        <v>22.674418604651162</v>
      </c>
      <c r="L65" s="161">
        <f t="shared" si="0"/>
        <v>22.674418604651162</v>
      </c>
    </row>
    <row r="66" spans="1:12" s="3" customFormat="1" ht="12.75">
      <c r="A66" s="92" t="s">
        <v>341</v>
      </c>
      <c r="B66" s="90" t="s">
        <v>132</v>
      </c>
      <c r="C66" s="90" t="s">
        <v>49</v>
      </c>
      <c r="D66" s="87" t="s">
        <v>133</v>
      </c>
      <c r="E66" s="87" t="s">
        <v>168</v>
      </c>
      <c r="F66" s="87" t="s">
        <v>203</v>
      </c>
      <c r="G66" s="109">
        <v>240</v>
      </c>
      <c r="H66" s="91">
        <v>10</v>
      </c>
      <c r="I66" s="91">
        <v>10</v>
      </c>
      <c r="J66" s="91">
        <v>0</v>
      </c>
      <c r="K66" s="88">
        <f t="shared" si="6"/>
        <v>0</v>
      </c>
      <c r="L66" s="161">
        <f t="shared" si="0"/>
        <v>0</v>
      </c>
    </row>
    <row r="67" spans="1:12" s="3" customFormat="1" ht="12.75">
      <c r="A67" s="92" t="s">
        <v>221</v>
      </c>
      <c r="B67" s="90" t="s">
        <v>132</v>
      </c>
      <c r="C67" s="90" t="s">
        <v>49</v>
      </c>
      <c r="D67" s="87" t="s">
        <v>133</v>
      </c>
      <c r="E67" s="87" t="s">
        <v>168</v>
      </c>
      <c r="F67" s="87" t="s">
        <v>203</v>
      </c>
      <c r="G67" s="109">
        <v>360</v>
      </c>
      <c r="H67" s="91">
        <v>162</v>
      </c>
      <c r="I67" s="91">
        <v>162</v>
      </c>
      <c r="J67" s="91">
        <v>39</v>
      </c>
      <c r="K67" s="88">
        <f t="shared" si="6"/>
        <v>24.074074074074073</v>
      </c>
      <c r="L67" s="161">
        <f t="shared" si="0"/>
        <v>24.074074074074073</v>
      </c>
    </row>
    <row r="68" spans="1:12" s="3" customFormat="1" ht="12.75">
      <c r="A68" s="92" t="s">
        <v>340</v>
      </c>
      <c r="B68" s="90" t="s">
        <v>132</v>
      </c>
      <c r="C68" s="90" t="s">
        <v>49</v>
      </c>
      <c r="D68" s="87" t="s">
        <v>133</v>
      </c>
      <c r="E68" s="87" t="s">
        <v>168</v>
      </c>
      <c r="F68" s="87" t="s">
        <v>339</v>
      </c>
      <c r="G68" s="109"/>
      <c r="H68" s="91">
        <f>H69</f>
        <v>162</v>
      </c>
      <c r="I68" s="91">
        <f>I69</f>
        <v>39</v>
      </c>
      <c r="J68" s="91">
        <f>J69</f>
        <v>39</v>
      </c>
      <c r="K68" s="88">
        <f t="shared" si="6"/>
        <v>100</v>
      </c>
      <c r="L68" s="161">
        <f t="shared" si="0"/>
        <v>100</v>
      </c>
    </row>
    <row r="69" spans="1:12" s="3" customFormat="1" ht="12.75">
      <c r="A69" s="92" t="s">
        <v>221</v>
      </c>
      <c r="B69" s="90" t="s">
        <v>132</v>
      </c>
      <c r="C69" s="90" t="s">
        <v>49</v>
      </c>
      <c r="D69" s="87" t="s">
        <v>133</v>
      </c>
      <c r="E69" s="87" t="s">
        <v>168</v>
      </c>
      <c r="F69" s="87" t="s">
        <v>339</v>
      </c>
      <c r="G69" s="109">
        <v>360</v>
      </c>
      <c r="H69" s="91">
        <v>162</v>
      </c>
      <c r="I69" s="91">
        <v>39</v>
      </c>
      <c r="J69" s="91">
        <v>39</v>
      </c>
      <c r="K69" s="88">
        <f t="shared" si="6"/>
        <v>100</v>
      </c>
      <c r="L69" s="161">
        <f t="shared" si="0"/>
        <v>100</v>
      </c>
    </row>
    <row r="70" spans="1:12" s="3" customFormat="1" ht="12.75">
      <c r="A70" s="89" t="s">
        <v>70</v>
      </c>
      <c r="B70" s="90" t="s">
        <v>132</v>
      </c>
      <c r="C70" s="90" t="s">
        <v>49</v>
      </c>
      <c r="D70" s="87" t="s">
        <v>36</v>
      </c>
      <c r="E70" s="87"/>
      <c r="F70" s="87"/>
      <c r="G70" s="87"/>
      <c r="H70" s="91">
        <f>H71</f>
        <v>250</v>
      </c>
      <c r="I70" s="91">
        <f>I71</f>
        <v>250</v>
      </c>
      <c r="J70" s="91">
        <f>J71</f>
        <v>63.9</v>
      </c>
      <c r="K70" s="88">
        <f t="shared" si="6"/>
        <v>25.56</v>
      </c>
      <c r="L70" s="161">
        <f t="shared" si="0"/>
        <v>25.56</v>
      </c>
    </row>
    <row r="71" spans="1:12" s="3" customFormat="1" ht="12.75">
      <c r="A71" s="89" t="s">
        <v>38</v>
      </c>
      <c r="B71" s="90" t="s">
        <v>132</v>
      </c>
      <c r="C71" s="90" t="s">
        <v>49</v>
      </c>
      <c r="D71" s="87" t="s">
        <v>36</v>
      </c>
      <c r="E71" s="87" t="s">
        <v>169</v>
      </c>
      <c r="F71" s="87"/>
      <c r="G71" s="87"/>
      <c r="H71" s="91">
        <f>H73+H74</f>
        <v>250</v>
      </c>
      <c r="I71" s="91">
        <f>I73+I74</f>
        <v>250</v>
      </c>
      <c r="J71" s="91">
        <f>J73+J74</f>
        <v>63.9</v>
      </c>
      <c r="K71" s="88">
        <f t="shared" si="6"/>
        <v>25.56</v>
      </c>
      <c r="L71" s="161">
        <f t="shared" si="0"/>
        <v>25.56</v>
      </c>
    </row>
    <row r="72" spans="1:12" s="3" customFormat="1" ht="22.5">
      <c r="A72" s="89" t="s">
        <v>30</v>
      </c>
      <c r="B72" s="90" t="s">
        <v>132</v>
      </c>
      <c r="C72" s="90" t="s">
        <v>49</v>
      </c>
      <c r="D72" s="87" t="s">
        <v>36</v>
      </c>
      <c r="E72" s="87" t="s">
        <v>169</v>
      </c>
      <c r="F72" s="87" t="s">
        <v>187</v>
      </c>
      <c r="G72" s="109"/>
      <c r="H72" s="91">
        <f>H73+H74</f>
        <v>250</v>
      </c>
      <c r="I72" s="91">
        <f>I73+I74</f>
        <v>250</v>
      </c>
      <c r="J72" s="91">
        <f>J73+J74</f>
        <v>63.9</v>
      </c>
      <c r="K72" s="88">
        <f t="shared" si="6"/>
        <v>25.56</v>
      </c>
      <c r="L72" s="161">
        <f t="shared" si="0"/>
        <v>25.56</v>
      </c>
    </row>
    <row r="73" spans="1:12" s="3" customFormat="1" ht="12.75">
      <c r="A73" s="92" t="s">
        <v>45</v>
      </c>
      <c r="B73" s="90" t="s">
        <v>132</v>
      </c>
      <c r="C73" s="90" t="s">
        <v>49</v>
      </c>
      <c r="D73" s="87" t="s">
        <v>36</v>
      </c>
      <c r="E73" s="87" t="s">
        <v>169</v>
      </c>
      <c r="F73" s="87" t="s">
        <v>187</v>
      </c>
      <c r="G73" s="109">
        <v>240</v>
      </c>
      <c r="H73" s="91">
        <v>239</v>
      </c>
      <c r="I73" s="91">
        <v>239</v>
      </c>
      <c r="J73" s="91">
        <v>61.4</v>
      </c>
      <c r="K73" s="88">
        <f t="shared" si="6"/>
        <v>25.690376569037653</v>
      </c>
      <c r="L73" s="161">
        <f t="shared" si="0"/>
        <v>25.690376569037653</v>
      </c>
    </row>
    <row r="74" spans="1:12" s="3" customFormat="1" ht="12.75">
      <c r="A74" s="92" t="s">
        <v>224</v>
      </c>
      <c r="B74" s="90" t="s">
        <v>132</v>
      </c>
      <c r="C74" s="90" t="s">
        <v>49</v>
      </c>
      <c r="D74" s="87" t="s">
        <v>36</v>
      </c>
      <c r="E74" s="87" t="s">
        <v>169</v>
      </c>
      <c r="F74" s="87" t="s">
        <v>187</v>
      </c>
      <c r="G74" s="109">
        <v>850</v>
      </c>
      <c r="H74" s="91">
        <v>11</v>
      </c>
      <c r="I74" s="91">
        <v>11</v>
      </c>
      <c r="J74" s="91">
        <v>2.5</v>
      </c>
      <c r="K74" s="88">
        <f t="shared" si="6"/>
        <v>22.727272727272727</v>
      </c>
      <c r="L74" s="161">
        <f t="shared" si="0"/>
        <v>22.727272727272727</v>
      </c>
    </row>
    <row r="75" spans="1:12" s="3" customFormat="1" ht="12.75">
      <c r="A75" s="92" t="s">
        <v>342</v>
      </c>
      <c r="B75" s="90" t="s">
        <v>132</v>
      </c>
      <c r="C75" s="90" t="s">
        <v>49</v>
      </c>
      <c r="D75" s="87" t="s">
        <v>36</v>
      </c>
      <c r="E75" s="87" t="s">
        <v>343</v>
      </c>
      <c r="F75" s="87"/>
      <c r="G75" s="109"/>
      <c r="H75" s="91">
        <f>H77</f>
        <v>250</v>
      </c>
      <c r="I75" s="91">
        <f>I77</f>
        <v>250</v>
      </c>
      <c r="J75" s="91">
        <f>J77</f>
        <v>0</v>
      </c>
      <c r="K75" s="88">
        <f t="shared" si="6"/>
        <v>0</v>
      </c>
      <c r="L75" s="161">
        <f t="shared" si="0"/>
        <v>0</v>
      </c>
    </row>
    <row r="76" spans="1:12" s="4" customFormat="1" ht="12.75">
      <c r="A76" s="92" t="s">
        <v>344</v>
      </c>
      <c r="B76" s="90" t="s">
        <v>132</v>
      </c>
      <c r="C76" s="90" t="s">
        <v>49</v>
      </c>
      <c r="D76" s="87" t="s">
        <v>36</v>
      </c>
      <c r="E76" s="87" t="s">
        <v>343</v>
      </c>
      <c r="F76" s="87" t="s">
        <v>345</v>
      </c>
      <c r="G76" s="109"/>
      <c r="H76" s="91">
        <f>H77</f>
        <v>250</v>
      </c>
      <c r="I76" s="91">
        <f>I77</f>
        <v>250</v>
      </c>
      <c r="J76" s="91">
        <f>J77</f>
        <v>0</v>
      </c>
      <c r="K76" s="88">
        <f t="shared" si="6"/>
        <v>0</v>
      </c>
      <c r="L76" s="161">
        <f aca="true" t="shared" si="8" ref="L76:L139">J76/I76*100</f>
        <v>0</v>
      </c>
    </row>
    <row r="77" spans="1:12" s="4" customFormat="1" ht="12.75">
      <c r="A77" s="92" t="s">
        <v>346</v>
      </c>
      <c r="B77" s="90" t="s">
        <v>132</v>
      </c>
      <c r="C77" s="90" t="s">
        <v>49</v>
      </c>
      <c r="D77" s="87" t="s">
        <v>36</v>
      </c>
      <c r="E77" s="87" t="s">
        <v>343</v>
      </c>
      <c r="F77" s="87" t="s">
        <v>345</v>
      </c>
      <c r="G77" s="109">
        <v>240</v>
      </c>
      <c r="H77" s="91">
        <v>250</v>
      </c>
      <c r="I77" s="91">
        <v>250</v>
      </c>
      <c r="J77" s="91">
        <v>0</v>
      </c>
      <c r="K77" s="88">
        <f t="shared" si="6"/>
        <v>0</v>
      </c>
      <c r="L77" s="161">
        <f t="shared" si="8"/>
        <v>0</v>
      </c>
    </row>
    <row r="78" spans="1:12" s="4" customFormat="1" ht="12.75">
      <c r="A78" s="147" t="s">
        <v>22</v>
      </c>
      <c r="B78" s="87" t="s">
        <v>132</v>
      </c>
      <c r="C78" s="87" t="s">
        <v>49</v>
      </c>
      <c r="D78" s="87" t="s">
        <v>46</v>
      </c>
      <c r="E78" s="87"/>
      <c r="F78" s="87"/>
      <c r="G78" s="109"/>
      <c r="H78" s="82">
        <f aca="true" t="shared" si="9" ref="H78:J79">H79</f>
        <v>15.4</v>
      </c>
      <c r="I78" s="82">
        <f t="shared" si="9"/>
        <v>15.4</v>
      </c>
      <c r="J78" s="82">
        <f t="shared" si="9"/>
        <v>0</v>
      </c>
      <c r="K78" s="88">
        <f t="shared" si="6"/>
        <v>0</v>
      </c>
      <c r="L78" s="88">
        <f t="shared" si="8"/>
        <v>0</v>
      </c>
    </row>
    <row r="79" spans="1:12" s="3" customFormat="1" ht="23.25" customHeight="1">
      <c r="A79" s="92" t="s">
        <v>159</v>
      </c>
      <c r="B79" s="87" t="s">
        <v>132</v>
      </c>
      <c r="C79" s="87" t="s">
        <v>49</v>
      </c>
      <c r="D79" s="87" t="s">
        <v>46</v>
      </c>
      <c r="E79" s="87" t="s">
        <v>169</v>
      </c>
      <c r="F79" s="87"/>
      <c r="G79" s="109"/>
      <c r="H79" s="82">
        <f t="shared" si="9"/>
        <v>15.4</v>
      </c>
      <c r="I79" s="82">
        <f t="shared" si="9"/>
        <v>15.4</v>
      </c>
      <c r="J79" s="82">
        <f t="shared" si="9"/>
        <v>0</v>
      </c>
      <c r="K79" s="88">
        <f t="shared" si="6"/>
        <v>0</v>
      </c>
      <c r="L79" s="88">
        <f t="shared" si="8"/>
        <v>0</v>
      </c>
    </row>
    <row r="80" spans="1:12" s="3" customFormat="1" ht="22.5">
      <c r="A80" s="92" t="s">
        <v>24</v>
      </c>
      <c r="B80" s="87" t="s">
        <v>132</v>
      </c>
      <c r="C80" s="87" t="s">
        <v>49</v>
      </c>
      <c r="D80" s="87" t="s">
        <v>46</v>
      </c>
      <c r="E80" s="87" t="s">
        <v>169</v>
      </c>
      <c r="F80" s="87" t="s">
        <v>188</v>
      </c>
      <c r="G80" s="109">
        <v>240</v>
      </c>
      <c r="H80" s="82">
        <v>15.4</v>
      </c>
      <c r="I80" s="82">
        <v>15.4</v>
      </c>
      <c r="J80" s="82">
        <v>0</v>
      </c>
      <c r="K80" s="88">
        <f t="shared" si="6"/>
        <v>0</v>
      </c>
      <c r="L80" s="88">
        <f t="shared" si="8"/>
        <v>0</v>
      </c>
    </row>
    <row r="81" spans="1:12" s="3" customFormat="1" ht="12.75">
      <c r="A81" s="148" t="s">
        <v>51</v>
      </c>
      <c r="B81" s="94" t="s">
        <v>134</v>
      </c>
      <c r="C81" s="94"/>
      <c r="D81" s="117"/>
      <c r="E81" s="117"/>
      <c r="F81" s="117"/>
      <c r="G81" s="109"/>
      <c r="H81" s="91">
        <f aca="true" t="shared" si="10" ref="H81:J84">H82</f>
        <v>243.6</v>
      </c>
      <c r="I81" s="91">
        <f t="shared" si="10"/>
        <v>243.6</v>
      </c>
      <c r="J81" s="91">
        <f t="shared" si="10"/>
        <v>102.5</v>
      </c>
      <c r="K81" s="88">
        <f aca="true" t="shared" si="11" ref="K81:K144">J81/I81*100</f>
        <v>42.07717569786536</v>
      </c>
      <c r="L81" s="161">
        <f t="shared" si="8"/>
        <v>42.07717569786536</v>
      </c>
    </row>
    <row r="82" spans="1:12" s="3" customFormat="1" ht="12.75">
      <c r="A82" s="149" t="s">
        <v>128</v>
      </c>
      <c r="B82" s="94" t="s">
        <v>134</v>
      </c>
      <c r="C82" s="94" t="s">
        <v>133</v>
      </c>
      <c r="D82" s="117"/>
      <c r="E82" s="117"/>
      <c r="F82" s="117"/>
      <c r="G82" s="109"/>
      <c r="H82" s="91">
        <f t="shared" si="10"/>
        <v>243.6</v>
      </c>
      <c r="I82" s="91">
        <f t="shared" si="10"/>
        <v>243.6</v>
      </c>
      <c r="J82" s="91">
        <f t="shared" si="10"/>
        <v>102.5</v>
      </c>
      <c r="K82" s="88">
        <f t="shared" si="11"/>
        <v>42.07717569786536</v>
      </c>
      <c r="L82" s="161">
        <f t="shared" si="8"/>
        <v>42.07717569786536</v>
      </c>
    </row>
    <row r="83" spans="1:12" s="3" customFormat="1" ht="12.75">
      <c r="A83" s="83" t="s">
        <v>52</v>
      </c>
      <c r="B83" s="77" t="s">
        <v>134</v>
      </c>
      <c r="C83" s="77" t="s">
        <v>133</v>
      </c>
      <c r="D83" s="87" t="s">
        <v>32</v>
      </c>
      <c r="E83" s="87" t="s">
        <v>31</v>
      </c>
      <c r="F83" s="87" t="s">
        <v>189</v>
      </c>
      <c r="G83" s="109"/>
      <c r="H83" s="91">
        <f t="shared" si="10"/>
        <v>243.6</v>
      </c>
      <c r="I83" s="91">
        <f t="shared" si="10"/>
        <v>243.6</v>
      </c>
      <c r="J83" s="91">
        <f t="shared" si="10"/>
        <v>102.5</v>
      </c>
      <c r="K83" s="88">
        <f t="shared" si="11"/>
        <v>42.07717569786536</v>
      </c>
      <c r="L83" s="161">
        <f t="shared" si="8"/>
        <v>42.07717569786536</v>
      </c>
    </row>
    <row r="84" spans="1:12" s="3" customFormat="1" ht="12.75">
      <c r="A84" s="83" t="s">
        <v>53</v>
      </c>
      <c r="B84" s="77" t="s">
        <v>134</v>
      </c>
      <c r="C84" s="77" t="s">
        <v>133</v>
      </c>
      <c r="D84" s="87" t="s">
        <v>32</v>
      </c>
      <c r="E84" s="87" t="s">
        <v>170</v>
      </c>
      <c r="F84" s="87" t="s">
        <v>189</v>
      </c>
      <c r="G84" s="109"/>
      <c r="H84" s="91">
        <f t="shared" si="10"/>
        <v>243.6</v>
      </c>
      <c r="I84" s="91">
        <f t="shared" si="10"/>
        <v>243.6</v>
      </c>
      <c r="J84" s="91">
        <f t="shared" si="10"/>
        <v>102.5</v>
      </c>
      <c r="K84" s="88">
        <f t="shared" si="11"/>
        <v>42.07717569786536</v>
      </c>
      <c r="L84" s="161">
        <f t="shared" si="8"/>
        <v>42.07717569786536</v>
      </c>
    </row>
    <row r="85" spans="1:12" s="3" customFormat="1" ht="22.5">
      <c r="A85" s="83" t="s">
        <v>54</v>
      </c>
      <c r="B85" s="77" t="s">
        <v>134</v>
      </c>
      <c r="C85" s="77" t="s">
        <v>133</v>
      </c>
      <c r="D85" s="87" t="s">
        <v>32</v>
      </c>
      <c r="E85" s="87" t="s">
        <v>170</v>
      </c>
      <c r="F85" s="87" t="s">
        <v>190</v>
      </c>
      <c r="G85" s="109"/>
      <c r="H85" s="82">
        <f>H86+H87</f>
        <v>243.6</v>
      </c>
      <c r="I85" s="82">
        <f>I86+I87</f>
        <v>243.6</v>
      </c>
      <c r="J85" s="82">
        <f>J86+J87</f>
        <v>102.5</v>
      </c>
      <c r="K85" s="88">
        <f t="shared" si="11"/>
        <v>42.07717569786536</v>
      </c>
      <c r="L85" s="88">
        <f t="shared" si="8"/>
        <v>42.07717569786536</v>
      </c>
    </row>
    <row r="86" spans="1:12" s="3" customFormat="1" ht="56.25">
      <c r="A86" s="83" t="s">
        <v>93</v>
      </c>
      <c r="B86" s="77" t="s">
        <v>134</v>
      </c>
      <c r="C86" s="77" t="s">
        <v>133</v>
      </c>
      <c r="D86" s="87" t="s">
        <v>32</v>
      </c>
      <c r="E86" s="87" t="s">
        <v>170</v>
      </c>
      <c r="F86" s="87" t="s">
        <v>190</v>
      </c>
      <c r="G86" s="94" t="s">
        <v>361</v>
      </c>
      <c r="H86" s="82">
        <v>220.7</v>
      </c>
      <c r="I86" s="82">
        <v>222.7</v>
      </c>
      <c r="J86" s="82">
        <v>98.7</v>
      </c>
      <c r="K86" s="88">
        <f t="shared" si="11"/>
        <v>44.31971261787158</v>
      </c>
      <c r="L86" s="88">
        <f t="shared" si="8"/>
        <v>44.31971261787158</v>
      </c>
    </row>
    <row r="87" spans="1:12" s="3" customFormat="1" ht="12.75">
      <c r="A87" s="83" t="s">
        <v>82</v>
      </c>
      <c r="B87" s="77" t="s">
        <v>134</v>
      </c>
      <c r="C87" s="77" t="s">
        <v>133</v>
      </c>
      <c r="D87" s="87" t="s">
        <v>32</v>
      </c>
      <c r="E87" s="87" t="s">
        <v>170</v>
      </c>
      <c r="F87" s="87" t="s">
        <v>190</v>
      </c>
      <c r="G87" s="94" t="s">
        <v>165</v>
      </c>
      <c r="H87" s="82">
        <v>22.9</v>
      </c>
      <c r="I87" s="82">
        <v>20.9</v>
      </c>
      <c r="J87" s="82">
        <v>3.8</v>
      </c>
      <c r="K87" s="88">
        <f t="shared" si="11"/>
        <v>18.181818181818183</v>
      </c>
      <c r="L87" s="88">
        <f t="shared" si="8"/>
        <v>18.181818181818183</v>
      </c>
    </row>
    <row r="88" spans="1:12" s="3" customFormat="1" ht="12.75">
      <c r="A88" s="148" t="s">
        <v>55</v>
      </c>
      <c r="B88" s="94" t="s">
        <v>133</v>
      </c>
      <c r="C88" s="94"/>
      <c r="D88" s="77"/>
      <c r="E88" s="77"/>
      <c r="F88" s="77"/>
      <c r="G88" s="77"/>
      <c r="H88" s="82">
        <f aca="true" t="shared" si="12" ref="H88:J91">H89</f>
        <v>977.3</v>
      </c>
      <c r="I88" s="82">
        <f t="shared" si="12"/>
        <v>977.3</v>
      </c>
      <c r="J88" s="82">
        <f t="shared" si="12"/>
        <v>660.7</v>
      </c>
      <c r="K88" s="88">
        <f t="shared" si="11"/>
        <v>67.60462498720968</v>
      </c>
      <c r="L88" s="88">
        <f t="shared" si="8"/>
        <v>67.60462498720968</v>
      </c>
    </row>
    <row r="89" spans="1:12" s="3" customFormat="1" ht="22.5">
      <c r="A89" s="86" t="s">
        <v>370</v>
      </c>
      <c r="B89" s="87" t="s">
        <v>133</v>
      </c>
      <c r="C89" s="87" t="s">
        <v>149</v>
      </c>
      <c r="D89" s="87" t="s">
        <v>136</v>
      </c>
      <c r="E89" s="87"/>
      <c r="F89" s="87"/>
      <c r="G89" s="109"/>
      <c r="H89" s="82">
        <f t="shared" si="12"/>
        <v>977.3</v>
      </c>
      <c r="I89" s="82">
        <f t="shared" si="12"/>
        <v>977.3</v>
      </c>
      <c r="J89" s="82">
        <f t="shared" si="12"/>
        <v>660.7</v>
      </c>
      <c r="K89" s="88">
        <f t="shared" si="11"/>
        <v>67.60462498720968</v>
      </c>
      <c r="L89" s="88">
        <f t="shared" si="8"/>
        <v>67.60462498720968</v>
      </c>
    </row>
    <row r="90" spans="1:12" s="3" customFormat="1" ht="22.5">
      <c r="A90" s="101" t="s">
        <v>371</v>
      </c>
      <c r="B90" s="87" t="s">
        <v>133</v>
      </c>
      <c r="C90" s="87" t="s">
        <v>149</v>
      </c>
      <c r="D90" s="87" t="s">
        <v>136</v>
      </c>
      <c r="E90" s="87" t="s">
        <v>168</v>
      </c>
      <c r="F90" s="87" t="s">
        <v>189</v>
      </c>
      <c r="G90" s="109"/>
      <c r="H90" s="82">
        <f t="shared" si="12"/>
        <v>977.3</v>
      </c>
      <c r="I90" s="82">
        <f t="shared" si="12"/>
        <v>977.3</v>
      </c>
      <c r="J90" s="82">
        <f t="shared" si="12"/>
        <v>660.7</v>
      </c>
      <c r="K90" s="88">
        <f t="shared" si="11"/>
        <v>67.60462498720968</v>
      </c>
      <c r="L90" s="88">
        <f t="shared" si="8"/>
        <v>67.60462498720968</v>
      </c>
    </row>
    <row r="91" spans="1:12" s="3" customFormat="1" ht="12.75">
      <c r="A91" s="86" t="s">
        <v>372</v>
      </c>
      <c r="B91" s="87" t="s">
        <v>133</v>
      </c>
      <c r="C91" s="87" t="s">
        <v>149</v>
      </c>
      <c r="D91" s="87" t="s">
        <v>136</v>
      </c>
      <c r="E91" s="87" t="s">
        <v>168</v>
      </c>
      <c r="F91" s="87" t="s">
        <v>191</v>
      </c>
      <c r="G91" s="109"/>
      <c r="H91" s="82">
        <f t="shared" si="12"/>
        <v>977.3</v>
      </c>
      <c r="I91" s="82">
        <f t="shared" si="12"/>
        <v>977.3</v>
      </c>
      <c r="J91" s="82">
        <f t="shared" si="12"/>
        <v>660.7</v>
      </c>
      <c r="K91" s="88">
        <f t="shared" si="11"/>
        <v>67.60462498720968</v>
      </c>
      <c r="L91" s="88">
        <f t="shared" si="8"/>
        <v>67.60462498720968</v>
      </c>
    </row>
    <row r="92" spans="1:12" s="3" customFormat="1" ht="12.75">
      <c r="A92" s="92" t="s">
        <v>82</v>
      </c>
      <c r="B92" s="87" t="s">
        <v>133</v>
      </c>
      <c r="C92" s="87" t="s">
        <v>149</v>
      </c>
      <c r="D92" s="87" t="s">
        <v>136</v>
      </c>
      <c r="E92" s="87" t="s">
        <v>168</v>
      </c>
      <c r="F92" s="87" t="s">
        <v>191</v>
      </c>
      <c r="G92" s="109">
        <v>240</v>
      </c>
      <c r="H92" s="82">
        <v>977.3</v>
      </c>
      <c r="I92" s="82">
        <v>977.3</v>
      </c>
      <c r="J92" s="82">
        <v>660.7</v>
      </c>
      <c r="K92" s="88">
        <f t="shared" si="11"/>
        <v>67.60462498720968</v>
      </c>
      <c r="L92" s="88">
        <f t="shared" si="8"/>
        <v>67.60462498720968</v>
      </c>
    </row>
    <row r="93" spans="1:12" s="3" customFormat="1" ht="12.75">
      <c r="A93" s="116" t="s">
        <v>56</v>
      </c>
      <c r="B93" s="90" t="s">
        <v>136</v>
      </c>
      <c r="C93" s="90"/>
      <c r="D93" s="117"/>
      <c r="E93" s="117"/>
      <c r="F93" s="117"/>
      <c r="G93" s="90"/>
      <c r="H93" s="82">
        <f>H97+H94</f>
        <v>99</v>
      </c>
      <c r="I93" s="82">
        <f>I97+I94</f>
        <v>99</v>
      </c>
      <c r="J93" s="82">
        <f>J97+J94</f>
        <v>49</v>
      </c>
      <c r="K93" s="88">
        <f t="shared" si="11"/>
        <v>49.494949494949495</v>
      </c>
      <c r="L93" s="88">
        <f t="shared" si="8"/>
        <v>49.494949494949495</v>
      </c>
    </row>
    <row r="94" spans="1:12" s="3" customFormat="1" ht="12.75">
      <c r="A94" s="116" t="s">
        <v>214</v>
      </c>
      <c r="B94" s="90" t="s">
        <v>136</v>
      </c>
      <c r="C94" s="90" t="s">
        <v>149</v>
      </c>
      <c r="D94" s="117"/>
      <c r="E94" s="117"/>
      <c r="F94" s="117"/>
      <c r="G94" s="90"/>
      <c r="H94" s="82">
        <f aca="true" t="shared" si="13" ref="H94:J95">H95</f>
        <v>98</v>
      </c>
      <c r="I94" s="82">
        <f t="shared" si="13"/>
        <v>98</v>
      </c>
      <c r="J94" s="82">
        <f t="shared" si="13"/>
        <v>49</v>
      </c>
      <c r="K94" s="88">
        <f t="shared" si="11"/>
        <v>50</v>
      </c>
      <c r="L94" s="88">
        <f t="shared" si="8"/>
        <v>50</v>
      </c>
    </row>
    <row r="95" spans="1:12" s="3" customFormat="1" ht="12.75">
      <c r="A95" s="116" t="s">
        <v>214</v>
      </c>
      <c r="B95" s="87" t="s">
        <v>136</v>
      </c>
      <c r="C95" s="87" t="s">
        <v>149</v>
      </c>
      <c r="D95" s="87" t="s">
        <v>32</v>
      </c>
      <c r="E95" s="87" t="s">
        <v>170</v>
      </c>
      <c r="F95" s="117"/>
      <c r="G95" s="90"/>
      <c r="H95" s="82">
        <f t="shared" si="13"/>
        <v>98</v>
      </c>
      <c r="I95" s="82">
        <f t="shared" si="13"/>
        <v>98</v>
      </c>
      <c r="J95" s="82">
        <f t="shared" si="13"/>
        <v>49</v>
      </c>
      <c r="K95" s="88">
        <f t="shared" si="11"/>
        <v>50</v>
      </c>
      <c r="L95" s="88">
        <f t="shared" si="8"/>
        <v>50</v>
      </c>
    </row>
    <row r="96" spans="1:12" s="3" customFormat="1" ht="12.75">
      <c r="A96" s="116" t="s">
        <v>82</v>
      </c>
      <c r="B96" s="90" t="s">
        <v>136</v>
      </c>
      <c r="C96" s="87" t="s">
        <v>149</v>
      </c>
      <c r="D96" s="87" t="s">
        <v>32</v>
      </c>
      <c r="E96" s="87" t="s">
        <v>170</v>
      </c>
      <c r="F96" s="87" t="s">
        <v>215</v>
      </c>
      <c r="G96" s="87" t="s">
        <v>165</v>
      </c>
      <c r="H96" s="82">
        <v>98</v>
      </c>
      <c r="I96" s="82">
        <v>98</v>
      </c>
      <c r="J96" s="82">
        <v>49</v>
      </c>
      <c r="K96" s="88">
        <f t="shared" si="11"/>
        <v>50</v>
      </c>
      <c r="L96" s="88">
        <f t="shared" si="8"/>
        <v>50</v>
      </c>
    </row>
    <row r="97" spans="1:12" s="3" customFormat="1" ht="12.75">
      <c r="A97" s="150" t="s">
        <v>84</v>
      </c>
      <c r="B97" s="90" t="s">
        <v>136</v>
      </c>
      <c r="C97" s="90" t="s">
        <v>33</v>
      </c>
      <c r="D97" s="117"/>
      <c r="E97" s="117"/>
      <c r="F97" s="117"/>
      <c r="G97" s="90"/>
      <c r="H97" s="82">
        <f>H98</f>
        <v>1</v>
      </c>
      <c r="I97" s="82">
        <f>I98</f>
        <v>1</v>
      </c>
      <c r="J97" s="82">
        <f>J98</f>
        <v>0</v>
      </c>
      <c r="K97" s="88">
        <f t="shared" si="11"/>
        <v>0</v>
      </c>
      <c r="L97" s="88">
        <f t="shared" si="8"/>
        <v>0</v>
      </c>
    </row>
    <row r="98" spans="1:12" s="3" customFormat="1" ht="21.75" customHeight="1">
      <c r="A98" s="101" t="s">
        <v>80</v>
      </c>
      <c r="B98" s="87" t="s">
        <v>136</v>
      </c>
      <c r="C98" s="87" t="s">
        <v>33</v>
      </c>
      <c r="D98" s="87"/>
      <c r="E98" s="87"/>
      <c r="F98" s="87"/>
      <c r="G98" s="77"/>
      <c r="H98" s="82">
        <f>H101</f>
        <v>1</v>
      </c>
      <c r="I98" s="82">
        <f>I101</f>
        <v>1</v>
      </c>
      <c r="J98" s="82">
        <f>J101</f>
        <v>0</v>
      </c>
      <c r="K98" s="88">
        <f t="shared" si="11"/>
        <v>0</v>
      </c>
      <c r="L98" s="88">
        <f t="shared" si="8"/>
        <v>0</v>
      </c>
    </row>
    <row r="99" spans="1:12" s="3" customFormat="1" ht="42.75" customHeight="1">
      <c r="A99" s="101" t="s">
        <v>373</v>
      </c>
      <c r="B99" s="87" t="s">
        <v>136</v>
      </c>
      <c r="C99" s="87" t="s">
        <v>33</v>
      </c>
      <c r="D99" s="87" t="s">
        <v>137</v>
      </c>
      <c r="E99" s="87"/>
      <c r="F99" s="87"/>
      <c r="G99" s="77"/>
      <c r="H99" s="82">
        <f aca="true" t="shared" si="14" ref="H99:J100">H100</f>
        <v>1</v>
      </c>
      <c r="I99" s="82">
        <f t="shared" si="14"/>
        <v>1</v>
      </c>
      <c r="J99" s="82">
        <f t="shared" si="14"/>
        <v>0</v>
      </c>
      <c r="K99" s="88">
        <f t="shared" si="11"/>
        <v>0</v>
      </c>
      <c r="L99" s="88">
        <f t="shared" si="8"/>
        <v>0</v>
      </c>
    </row>
    <row r="100" spans="1:12" s="3" customFormat="1" ht="36" customHeight="1">
      <c r="A100" s="101" t="s">
        <v>374</v>
      </c>
      <c r="B100" s="87" t="s">
        <v>136</v>
      </c>
      <c r="C100" s="87" t="s">
        <v>33</v>
      </c>
      <c r="D100" s="87" t="s">
        <v>137</v>
      </c>
      <c r="E100" s="87" t="s">
        <v>168</v>
      </c>
      <c r="F100" s="87" t="s">
        <v>192</v>
      </c>
      <c r="G100" s="77"/>
      <c r="H100" s="82">
        <f t="shared" si="14"/>
        <v>1</v>
      </c>
      <c r="I100" s="82">
        <f t="shared" si="14"/>
        <v>1</v>
      </c>
      <c r="J100" s="82">
        <f t="shared" si="14"/>
        <v>0</v>
      </c>
      <c r="K100" s="88">
        <f t="shared" si="11"/>
        <v>0</v>
      </c>
      <c r="L100" s="88">
        <f t="shared" si="8"/>
        <v>0</v>
      </c>
    </row>
    <row r="101" spans="1:12" s="3" customFormat="1" ht="12.75" customHeight="1">
      <c r="A101" s="92" t="s">
        <v>82</v>
      </c>
      <c r="B101" s="87" t="s">
        <v>136</v>
      </c>
      <c r="C101" s="87" t="s">
        <v>33</v>
      </c>
      <c r="D101" s="87" t="s">
        <v>137</v>
      </c>
      <c r="E101" s="87" t="s">
        <v>168</v>
      </c>
      <c r="F101" s="87" t="s">
        <v>192</v>
      </c>
      <c r="G101" s="77" t="s">
        <v>165</v>
      </c>
      <c r="H101" s="82">
        <v>1</v>
      </c>
      <c r="I101" s="82">
        <v>1</v>
      </c>
      <c r="J101" s="82">
        <v>0</v>
      </c>
      <c r="K101" s="88">
        <f t="shared" si="11"/>
        <v>0</v>
      </c>
      <c r="L101" s="88">
        <f t="shared" si="8"/>
        <v>0</v>
      </c>
    </row>
    <row r="102" spans="1:12" s="3" customFormat="1" ht="12.75" customHeight="1">
      <c r="A102" s="148" t="s">
        <v>57</v>
      </c>
      <c r="B102" s="94" t="s">
        <v>137</v>
      </c>
      <c r="C102" s="94"/>
      <c r="D102" s="117"/>
      <c r="E102" s="117"/>
      <c r="F102" s="151"/>
      <c r="G102" s="151"/>
      <c r="H102" s="152">
        <f>H103+H107</f>
        <v>10619</v>
      </c>
      <c r="I102" s="152">
        <f>I103+I107</f>
        <v>9975.5</v>
      </c>
      <c r="J102" s="152">
        <f>J103+J107</f>
        <v>5314.799999999999</v>
      </c>
      <c r="K102" s="88">
        <f t="shared" si="11"/>
        <v>53.27853240439075</v>
      </c>
      <c r="L102" s="163">
        <f t="shared" si="8"/>
        <v>53.27853240439075</v>
      </c>
    </row>
    <row r="103" spans="1:12" s="3" customFormat="1" ht="12.75" customHeight="1">
      <c r="A103" s="150" t="s">
        <v>138</v>
      </c>
      <c r="B103" s="90" t="s">
        <v>137</v>
      </c>
      <c r="C103" s="90" t="s">
        <v>132</v>
      </c>
      <c r="D103" s="117"/>
      <c r="E103" s="117"/>
      <c r="F103" s="151"/>
      <c r="G103" s="151"/>
      <c r="H103" s="152">
        <f aca="true" t="shared" si="15" ref="H103:J105">H104</f>
        <v>385.4</v>
      </c>
      <c r="I103" s="152">
        <f t="shared" si="15"/>
        <v>385.4</v>
      </c>
      <c r="J103" s="152">
        <f t="shared" si="15"/>
        <v>84.4</v>
      </c>
      <c r="K103" s="88">
        <f t="shared" si="11"/>
        <v>21.89932537623249</v>
      </c>
      <c r="L103" s="163">
        <f t="shared" si="8"/>
        <v>21.89932537623249</v>
      </c>
    </row>
    <row r="104" spans="1:12" ht="12.75">
      <c r="A104" s="147" t="s">
        <v>22</v>
      </c>
      <c r="B104" s="87" t="s">
        <v>137</v>
      </c>
      <c r="C104" s="87" t="s">
        <v>132</v>
      </c>
      <c r="D104" s="87" t="s">
        <v>46</v>
      </c>
      <c r="E104" s="87"/>
      <c r="F104" s="87"/>
      <c r="G104" s="109"/>
      <c r="H104" s="82">
        <f t="shared" si="15"/>
        <v>385.4</v>
      </c>
      <c r="I104" s="82">
        <f t="shared" si="15"/>
        <v>385.4</v>
      </c>
      <c r="J104" s="82">
        <f t="shared" si="15"/>
        <v>84.4</v>
      </c>
      <c r="K104" s="88">
        <f t="shared" si="11"/>
        <v>21.89932537623249</v>
      </c>
      <c r="L104" s="88">
        <f t="shared" si="8"/>
        <v>21.89932537623249</v>
      </c>
    </row>
    <row r="105" spans="1:12" ht="12.75">
      <c r="A105" s="92" t="s">
        <v>159</v>
      </c>
      <c r="B105" s="87" t="s">
        <v>137</v>
      </c>
      <c r="C105" s="87" t="s">
        <v>132</v>
      </c>
      <c r="D105" s="87" t="s">
        <v>46</v>
      </c>
      <c r="E105" s="87" t="s">
        <v>170</v>
      </c>
      <c r="F105" s="87"/>
      <c r="G105" s="109"/>
      <c r="H105" s="82">
        <f t="shared" si="15"/>
        <v>385.4</v>
      </c>
      <c r="I105" s="82">
        <f t="shared" si="15"/>
        <v>385.4</v>
      </c>
      <c r="J105" s="82">
        <f t="shared" si="15"/>
        <v>84.4</v>
      </c>
      <c r="K105" s="88">
        <f t="shared" si="11"/>
        <v>21.89932537623249</v>
      </c>
      <c r="L105" s="88">
        <f t="shared" si="8"/>
        <v>21.89932537623249</v>
      </c>
    </row>
    <row r="106" spans="1:12" ht="12.75">
      <c r="A106" s="92" t="s">
        <v>91</v>
      </c>
      <c r="B106" s="87" t="s">
        <v>137</v>
      </c>
      <c r="C106" s="87" t="s">
        <v>132</v>
      </c>
      <c r="D106" s="87" t="s">
        <v>46</v>
      </c>
      <c r="E106" s="87" t="s">
        <v>170</v>
      </c>
      <c r="F106" s="87" t="s">
        <v>193</v>
      </c>
      <c r="G106" s="109">
        <v>240</v>
      </c>
      <c r="H106" s="82">
        <v>385.4</v>
      </c>
      <c r="I106" s="82">
        <v>385.4</v>
      </c>
      <c r="J106" s="82">
        <v>84.4</v>
      </c>
      <c r="K106" s="88">
        <f t="shared" si="11"/>
        <v>21.89932537623249</v>
      </c>
      <c r="L106" s="88">
        <f t="shared" si="8"/>
        <v>21.89932537623249</v>
      </c>
    </row>
    <row r="107" spans="1:12" ht="12.75">
      <c r="A107" s="150" t="s">
        <v>129</v>
      </c>
      <c r="B107" s="90" t="s">
        <v>137</v>
      </c>
      <c r="C107" s="90" t="s">
        <v>133</v>
      </c>
      <c r="D107" s="117"/>
      <c r="E107" s="117"/>
      <c r="F107" s="117"/>
      <c r="G107" s="109"/>
      <c r="H107" s="82">
        <f>H108+H115+H133</f>
        <v>10233.6</v>
      </c>
      <c r="I107" s="82">
        <f>I108+I115+I133</f>
        <v>9590.1</v>
      </c>
      <c r="J107" s="82">
        <f>J108+J115+J133</f>
        <v>5230.4</v>
      </c>
      <c r="K107" s="88">
        <f t="shared" si="11"/>
        <v>54.53957727239549</v>
      </c>
      <c r="L107" s="88">
        <f t="shared" si="8"/>
        <v>54.53957727239549</v>
      </c>
    </row>
    <row r="108" spans="1:12" ht="21" customHeight="1" hidden="1">
      <c r="A108" s="92" t="s">
        <v>204</v>
      </c>
      <c r="B108" s="87" t="s">
        <v>137</v>
      </c>
      <c r="C108" s="87" t="s">
        <v>133</v>
      </c>
      <c r="D108" s="87" t="s">
        <v>21</v>
      </c>
      <c r="E108" s="87"/>
      <c r="F108" s="87"/>
      <c r="G108" s="109"/>
      <c r="H108" s="82">
        <f>H109</f>
        <v>0</v>
      </c>
      <c r="I108" s="82">
        <f>I109</f>
        <v>0</v>
      </c>
      <c r="J108" s="82">
        <f>J109</f>
        <v>0</v>
      </c>
      <c r="K108" s="88" t="e">
        <f t="shared" si="11"/>
        <v>#DIV/0!</v>
      </c>
      <c r="L108" s="88" t="e">
        <f t="shared" si="8"/>
        <v>#DIV/0!</v>
      </c>
    </row>
    <row r="109" spans="1:12" ht="12.75" customHeight="1" hidden="1">
      <c r="A109" s="92" t="s">
        <v>17</v>
      </c>
      <c r="B109" s="87" t="s">
        <v>137</v>
      </c>
      <c r="C109" s="87" t="s">
        <v>133</v>
      </c>
      <c r="D109" s="87" t="s">
        <v>21</v>
      </c>
      <c r="E109" s="87" t="s">
        <v>168</v>
      </c>
      <c r="F109" s="87" t="s">
        <v>189</v>
      </c>
      <c r="G109" s="109"/>
      <c r="H109" s="82">
        <f>H112+H114</f>
        <v>0</v>
      </c>
      <c r="I109" s="82">
        <f>I112+I114</f>
        <v>0</v>
      </c>
      <c r="J109" s="82">
        <f>J112+J114</f>
        <v>0</v>
      </c>
      <c r="K109" s="88" t="e">
        <f t="shared" si="11"/>
        <v>#DIV/0!</v>
      </c>
      <c r="L109" s="88" t="e">
        <f t="shared" si="8"/>
        <v>#DIV/0!</v>
      </c>
    </row>
    <row r="110" spans="1:12" ht="12.75" customHeight="1" hidden="1">
      <c r="A110" s="92" t="s">
        <v>18</v>
      </c>
      <c r="B110" s="87" t="s">
        <v>137</v>
      </c>
      <c r="C110" s="87" t="s">
        <v>133</v>
      </c>
      <c r="D110" s="87" t="s">
        <v>21</v>
      </c>
      <c r="E110" s="87" t="s">
        <v>168</v>
      </c>
      <c r="F110" s="87" t="s">
        <v>207</v>
      </c>
      <c r="G110" s="109"/>
      <c r="H110" s="82">
        <f aca="true" t="shared" si="16" ref="H110:J111">H111</f>
        <v>0</v>
      </c>
      <c r="I110" s="82">
        <f t="shared" si="16"/>
        <v>0</v>
      </c>
      <c r="J110" s="82">
        <f t="shared" si="16"/>
        <v>0</v>
      </c>
      <c r="K110" s="88" t="e">
        <f t="shared" si="11"/>
        <v>#DIV/0!</v>
      </c>
      <c r="L110" s="88" t="e">
        <f t="shared" si="8"/>
        <v>#DIV/0!</v>
      </c>
    </row>
    <row r="111" spans="1:12" ht="12.75" customHeight="1" hidden="1">
      <c r="A111" s="92" t="s">
        <v>19</v>
      </c>
      <c r="B111" s="87" t="s">
        <v>137</v>
      </c>
      <c r="C111" s="87" t="s">
        <v>133</v>
      </c>
      <c r="D111" s="87" t="s">
        <v>21</v>
      </c>
      <c r="E111" s="87" t="s">
        <v>168</v>
      </c>
      <c r="F111" s="87" t="s">
        <v>207</v>
      </c>
      <c r="G111" s="109"/>
      <c r="H111" s="82">
        <f t="shared" si="16"/>
        <v>0</v>
      </c>
      <c r="I111" s="82">
        <f t="shared" si="16"/>
        <v>0</v>
      </c>
      <c r="J111" s="82">
        <f t="shared" si="16"/>
        <v>0</v>
      </c>
      <c r="K111" s="88" t="e">
        <f t="shared" si="11"/>
        <v>#DIV/0!</v>
      </c>
      <c r="L111" s="88" t="e">
        <f t="shared" si="8"/>
        <v>#DIV/0!</v>
      </c>
    </row>
    <row r="112" spans="1:12" ht="12.75" customHeight="1" hidden="1">
      <c r="A112" s="92" t="s">
        <v>45</v>
      </c>
      <c r="B112" s="87" t="s">
        <v>137</v>
      </c>
      <c r="C112" s="87" t="s">
        <v>133</v>
      </c>
      <c r="D112" s="87" t="s">
        <v>21</v>
      </c>
      <c r="E112" s="87" t="s">
        <v>168</v>
      </c>
      <c r="F112" s="87" t="s">
        <v>207</v>
      </c>
      <c r="G112" s="109">
        <v>240</v>
      </c>
      <c r="H112" s="82"/>
      <c r="I112" s="82"/>
      <c r="J112" s="82"/>
      <c r="K112" s="88" t="e">
        <f t="shared" si="11"/>
        <v>#DIV/0!</v>
      </c>
      <c r="L112" s="88" t="e">
        <f t="shared" si="8"/>
        <v>#DIV/0!</v>
      </c>
    </row>
    <row r="113" spans="1:12" ht="22.5" customHeight="1" hidden="1">
      <c r="A113" s="92" t="s">
        <v>217</v>
      </c>
      <c r="B113" s="87" t="s">
        <v>137</v>
      </c>
      <c r="C113" s="87" t="s">
        <v>133</v>
      </c>
      <c r="D113" s="87" t="s">
        <v>21</v>
      </c>
      <c r="E113" s="87" t="s">
        <v>168</v>
      </c>
      <c r="F113" s="87" t="s">
        <v>11</v>
      </c>
      <c r="G113" s="109"/>
      <c r="H113" s="82"/>
      <c r="I113" s="82"/>
      <c r="J113" s="82"/>
      <c r="K113" s="88" t="e">
        <f t="shared" si="11"/>
        <v>#DIV/0!</v>
      </c>
      <c r="L113" s="88" t="e">
        <f t="shared" si="8"/>
        <v>#DIV/0!</v>
      </c>
    </row>
    <row r="114" spans="1:12" ht="12.75" customHeight="1" hidden="1">
      <c r="A114" s="92" t="s">
        <v>45</v>
      </c>
      <c r="B114" s="87" t="s">
        <v>137</v>
      </c>
      <c r="C114" s="87" t="s">
        <v>133</v>
      </c>
      <c r="D114" s="87" t="s">
        <v>21</v>
      </c>
      <c r="E114" s="87" t="s">
        <v>168</v>
      </c>
      <c r="F114" s="87" t="s">
        <v>11</v>
      </c>
      <c r="G114" s="109">
        <v>240</v>
      </c>
      <c r="H114" s="82"/>
      <c r="I114" s="82"/>
      <c r="J114" s="82"/>
      <c r="K114" s="88" t="e">
        <f t="shared" si="11"/>
        <v>#DIV/0!</v>
      </c>
      <c r="L114" s="88" t="e">
        <f t="shared" si="8"/>
        <v>#DIV/0!</v>
      </c>
    </row>
    <row r="115" spans="1:12" ht="36" customHeight="1">
      <c r="A115" s="107" t="s">
        <v>68</v>
      </c>
      <c r="B115" s="87" t="s">
        <v>137</v>
      </c>
      <c r="C115" s="87" t="s">
        <v>133</v>
      </c>
      <c r="D115" s="87" t="s">
        <v>139</v>
      </c>
      <c r="E115" s="87"/>
      <c r="F115" s="87"/>
      <c r="G115" s="109"/>
      <c r="H115" s="82">
        <f>H116+H122+H127+H130</f>
        <v>10099.6</v>
      </c>
      <c r="I115" s="82">
        <f>I116+I122+I127+I130</f>
        <v>9456.1</v>
      </c>
      <c r="J115" s="82">
        <f>J116+J122+J127+J130</f>
        <v>5230.4</v>
      </c>
      <c r="K115" s="88">
        <f t="shared" si="11"/>
        <v>55.312443819333545</v>
      </c>
      <c r="L115" s="88">
        <f t="shared" si="8"/>
        <v>55.312443819333545</v>
      </c>
    </row>
    <row r="116" spans="1:12" ht="45" customHeight="1">
      <c r="A116" s="153" t="s">
        <v>375</v>
      </c>
      <c r="B116" s="87" t="s">
        <v>137</v>
      </c>
      <c r="C116" s="87" t="s">
        <v>133</v>
      </c>
      <c r="D116" s="87" t="s">
        <v>139</v>
      </c>
      <c r="E116" s="87" t="s">
        <v>168</v>
      </c>
      <c r="F116" s="87" t="s">
        <v>189</v>
      </c>
      <c r="G116" s="109"/>
      <c r="H116" s="82">
        <f>H117+H119</f>
        <v>4840</v>
      </c>
      <c r="I116" s="82">
        <f>I117+I119</f>
        <v>4840</v>
      </c>
      <c r="J116" s="82">
        <f>J117+J119</f>
        <v>3177.4</v>
      </c>
      <c r="K116" s="88">
        <f t="shared" si="11"/>
        <v>65.64876033057851</v>
      </c>
      <c r="L116" s="88">
        <f t="shared" si="8"/>
        <v>65.64876033057851</v>
      </c>
    </row>
    <row r="117" spans="1:12" ht="17.25" customHeight="1">
      <c r="A117" s="71" t="s">
        <v>376</v>
      </c>
      <c r="B117" s="87" t="s">
        <v>137</v>
      </c>
      <c r="C117" s="87" t="s">
        <v>133</v>
      </c>
      <c r="D117" s="87" t="s">
        <v>139</v>
      </c>
      <c r="E117" s="87" t="s">
        <v>168</v>
      </c>
      <c r="F117" s="87" t="s">
        <v>194</v>
      </c>
      <c r="G117" s="109"/>
      <c r="H117" s="82">
        <f>H118</f>
        <v>2600</v>
      </c>
      <c r="I117" s="82">
        <f>I118</f>
        <v>2600</v>
      </c>
      <c r="J117" s="82">
        <f>J118</f>
        <v>1141</v>
      </c>
      <c r="K117" s="88">
        <f t="shared" si="11"/>
        <v>43.88461538461538</v>
      </c>
      <c r="L117" s="88">
        <f t="shared" si="8"/>
        <v>43.88461538461538</v>
      </c>
    </row>
    <row r="118" spans="1:12" ht="12.75">
      <c r="A118" s="92" t="s">
        <v>45</v>
      </c>
      <c r="B118" s="87" t="s">
        <v>137</v>
      </c>
      <c r="C118" s="87" t="s">
        <v>133</v>
      </c>
      <c r="D118" s="87" t="s">
        <v>139</v>
      </c>
      <c r="E118" s="87" t="s">
        <v>168</v>
      </c>
      <c r="F118" s="87" t="s">
        <v>194</v>
      </c>
      <c r="G118" s="109">
        <v>240</v>
      </c>
      <c r="H118" s="82">
        <v>2600</v>
      </c>
      <c r="I118" s="82">
        <v>2600</v>
      </c>
      <c r="J118" s="82">
        <v>1141</v>
      </c>
      <c r="K118" s="88">
        <f t="shared" si="11"/>
        <v>43.88461538461538</v>
      </c>
      <c r="L118" s="88">
        <f t="shared" si="8"/>
        <v>43.88461538461538</v>
      </c>
    </row>
    <row r="119" spans="1:12" ht="22.5">
      <c r="A119" s="154" t="s">
        <v>377</v>
      </c>
      <c r="B119" s="87" t="s">
        <v>137</v>
      </c>
      <c r="C119" s="87" t="s">
        <v>133</v>
      </c>
      <c r="D119" s="87" t="s">
        <v>139</v>
      </c>
      <c r="E119" s="87" t="s">
        <v>168</v>
      </c>
      <c r="F119" s="87" t="s">
        <v>195</v>
      </c>
      <c r="G119" s="109"/>
      <c r="H119" s="82">
        <f>H120+H121</f>
        <v>2240</v>
      </c>
      <c r="I119" s="82">
        <f>I120+I121</f>
        <v>2240</v>
      </c>
      <c r="J119" s="82">
        <f>J120+J121</f>
        <v>2036.4</v>
      </c>
      <c r="K119" s="88">
        <f t="shared" si="11"/>
        <v>90.91071428571429</v>
      </c>
      <c r="L119" s="88">
        <f t="shared" si="8"/>
        <v>90.91071428571429</v>
      </c>
    </row>
    <row r="120" spans="1:12" ht="22.5">
      <c r="A120" s="120" t="s">
        <v>378</v>
      </c>
      <c r="B120" s="87" t="s">
        <v>137</v>
      </c>
      <c r="C120" s="87" t="s">
        <v>133</v>
      </c>
      <c r="D120" s="87" t="s">
        <v>139</v>
      </c>
      <c r="E120" s="87" t="s">
        <v>168</v>
      </c>
      <c r="F120" s="87" t="s">
        <v>195</v>
      </c>
      <c r="G120" s="109">
        <v>240</v>
      </c>
      <c r="H120" s="82">
        <v>240</v>
      </c>
      <c r="I120" s="82">
        <v>240</v>
      </c>
      <c r="J120" s="82">
        <v>164</v>
      </c>
      <c r="K120" s="88">
        <f t="shared" si="11"/>
        <v>68.33333333333333</v>
      </c>
      <c r="L120" s="88">
        <f t="shared" si="8"/>
        <v>68.33333333333333</v>
      </c>
    </row>
    <row r="121" spans="1:12" ht="45">
      <c r="A121" s="121" t="s">
        <v>379</v>
      </c>
      <c r="B121" s="87" t="s">
        <v>137</v>
      </c>
      <c r="C121" s="87" t="s">
        <v>133</v>
      </c>
      <c r="D121" s="87" t="s">
        <v>139</v>
      </c>
      <c r="E121" s="87" t="s">
        <v>168</v>
      </c>
      <c r="F121" s="87" t="s">
        <v>195</v>
      </c>
      <c r="G121" s="109">
        <v>240</v>
      </c>
      <c r="H121" s="82">
        <v>2000</v>
      </c>
      <c r="I121" s="82">
        <v>2000</v>
      </c>
      <c r="J121" s="82">
        <v>1872.4</v>
      </c>
      <c r="K121" s="88">
        <f t="shared" si="11"/>
        <v>93.62</v>
      </c>
      <c r="L121" s="88">
        <f t="shared" si="8"/>
        <v>93.62</v>
      </c>
    </row>
    <row r="122" spans="1:12" ht="45">
      <c r="A122" s="153" t="s">
        <v>380</v>
      </c>
      <c r="B122" s="87" t="s">
        <v>137</v>
      </c>
      <c r="C122" s="87" t="s">
        <v>133</v>
      </c>
      <c r="D122" s="87" t="s">
        <v>139</v>
      </c>
      <c r="E122" s="87" t="s">
        <v>169</v>
      </c>
      <c r="F122" s="87" t="s">
        <v>189</v>
      </c>
      <c r="G122" s="109"/>
      <c r="H122" s="82">
        <f>H123+H125</f>
        <v>950</v>
      </c>
      <c r="I122" s="82">
        <f>I123+I125</f>
        <v>950</v>
      </c>
      <c r="J122" s="82">
        <f>J123+J125</f>
        <v>513.5</v>
      </c>
      <c r="K122" s="88">
        <f t="shared" si="11"/>
        <v>54.05263157894736</v>
      </c>
      <c r="L122" s="88">
        <f t="shared" si="8"/>
        <v>54.05263157894736</v>
      </c>
    </row>
    <row r="123" spans="1:12" ht="56.25">
      <c r="A123" s="122" t="s">
        <v>381</v>
      </c>
      <c r="B123" s="87" t="s">
        <v>137</v>
      </c>
      <c r="C123" s="87" t="s">
        <v>133</v>
      </c>
      <c r="D123" s="87" t="s">
        <v>139</v>
      </c>
      <c r="E123" s="87" t="s">
        <v>169</v>
      </c>
      <c r="F123" s="87" t="s">
        <v>196</v>
      </c>
      <c r="G123" s="109"/>
      <c r="H123" s="82">
        <f>H124</f>
        <v>300</v>
      </c>
      <c r="I123" s="82">
        <f>I124</f>
        <v>350</v>
      </c>
      <c r="J123" s="82">
        <f>J124</f>
        <v>325.2</v>
      </c>
      <c r="K123" s="88">
        <f t="shared" si="11"/>
        <v>92.91428571428571</v>
      </c>
      <c r="L123" s="88">
        <f t="shared" si="8"/>
        <v>92.91428571428571</v>
      </c>
    </row>
    <row r="124" spans="1:12" ht="12.75">
      <c r="A124" s="92" t="s">
        <v>45</v>
      </c>
      <c r="B124" s="87" t="s">
        <v>137</v>
      </c>
      <c r="C124" s="87" t="s">
        <v>133</v>
      </c>
      <c r="D124" s="87" t="s">
        <v>139</v>
      </c>
      <c r="E124" s="87" t="s">
        <v>169</v>
      </c>
      <c r="F124" s="87" t="s">
        <v>196</v>
      </c>
      <c r="G124" s="109">
        <v>240</v>
      </c>
      <c r="H124" s="82">
        <v>300</v>
      </c>
      <c r="I124" s="82">
        <v>350</v>
      </c>
      <c r="J124" s="82">
        <v>325.2</v>
      </c>
      <c r="K124" s="88">
        <f t="shared" si="11"/>
        <v>92.91428571428571</v>
      </c>
      <c r="L124" s="88">
        <f t="shared" si="8"/>
        <v>92.91428571428571</v>
      </c>
    </row>
    <row r="125" spans="1:12" ht="56.25">
      <c r="A125" s="122" t="s">
        <v>382</v>
      </c>
      <c r="B125" s="87" t="s">
        <v>137</v>
      </c>
      <c r="C125" s="87" t="s">
        <v>133</v>
      </c>
      <c r="D125" s="87" t="s">
        <v>139</v>
      </c>
      <c r="E125" s="87" t="s">
        <v>169</v>
      </c>
      <c r="F125" s="87" t="s">
        <v>197</v>
      </c>
      <c r="G125" s="109"/>
      <c r="H125" s="82">
        <f>H126</f>
        <v>650</v>
      </c>
      <c r="I125" s="82">
        <f>I126</f>
        <v>600</v>
      </c>
      <c r="J125" s="82">
        <f>J126</f>
        <v>188.3</v>
      </c>
      <c r="K125" s="88">
        <f t="shared" si="11"/>
        <v>31.383333333333336</v>
      </c>
      <c r="L125" s="88">
        <f t="shared" si="8"/>
        <v>31.383333333333336</v>
      </c>
    </row>
    <row r="126" spans="1:12" ht="12.75">
      <c r="A126" s="92" t="s">
        <v>45</v>
      </c>
      <c r="B126" s="87" t="s">
        <v>137</v>
      </c>
      <c r="C126" s="87" t="s">
        <v>133</v>
      </c>
      <c r="D126" s="87" t="s">
        <v>139</v>
      </c>
      <c r="E126" s="87" t="s">
        <v>169</v>
      </c>
      <c r="F126" s="87" t="s">
        <v>197</v>
      </c>
      <c r="G126" s="109">
        <v>240</v>
      </c>
      <c r="H126" s="82">
        <v>650</v>
      </c>
      <c r="I126" s="82">
        <v>600</v>
      </c>
      <c r="J126" s="82">
        <v>188.3</v>
      </c>
      <c r="K126" s="88">
        <f t="shared" si="11"/>
        <v>31.383333333333336</v>
      </c>
      <c r="L126" s="88">
        <f t="shared" si="8"/>
        <v>31.383333333333336</v>
      </c>
    </row>
    <row r="127" spans="1:12" ht="22.5">
      <c r="A127" s="120" t="s">
        <v>383</v>
      </c>
      <c r="B127" s="87" t="s">
        <v>137</v>
      </c>
      <c r="C127" s="87" t="s">
        <v>133</v>
      </c>
      <c r="D127" s="87" t="s">
        <v>139</v>
      </c>
      <c r="E127" s="87" t="s">
        <v>178</v>
      </c>
      <c r="F127" s="87" t="s">
        <v>189</v>
      </c>
      <c r="G127" s="109"/>
      <c r="H127" s="82">
        <f aca="true" t="shared" si="17" ref="H127:J128">H128</f>
        <v>491.6</v>
      </c>
      <c r="I127" s="82">
        <f t="shared" si="17"/>
        <v>978.1</v>
      </c>
      <c r="J127" s="82">
        <f t="shared" si="17"/>
        <v>770.5</v>
      </c>
      <c r="K127" s="88">
        <f t="shared" si="11"/>
        <v>78.77517636233515</v>
      </c>
      <c r="L127" s="88">
        <f t="shared" si="8"/>
        <v>78.77517636233515</v>
      </c>
    </row>
    <row r="128" spans="1:12" ht="45">
      <c r="A128" s="113" t="s">
        <v>384</v>
      </c>
      <c r="B128" s="87" t="s">
        <v>137</v>
      </c>
      <c r="C128" s="87" t="s">
        <v>133</v>
      </c>
      <c r="D128" s="87" t="s">
        <v>139</v>
      </c>
      <c r="E128" s="87" t="s">
        <v>178</v>
      </c>
      <c r="F128" s="87" t="s">
        <v>198</v>
      </c>
      <c r="G128" s="109"/>
      <c r="H128" s="82">
        <f t="shared" si="17"/>
        <v>491.6</v>
      </c>
      <c r="I128" s="82">
        <f t="shared" si="17"/>
        <v>978.1</v>
      </c>
      <c r="J128" s="82">
        <f t="shared" si="17"/>
        <v>770.5</v>
      </c>
      <c r="K128" s="88">
        <f t="shared" si="11"/>
        <v>78.77517636233515</v>
      </c>
      <c r="L128" s="88">
        <f t="shared" si="8"/>
        <v>78.77517636233515</v>
      </c>
    </row>
    <row r="129" spans="1:12" ht="12.75">
      <c r="A129" s="92" t="s">
        <v>158</v>
      </c>
      <c r="B129" s="87" t="s">
        <v>137</v>
      </c>
      <c r="C129" s="87" t="s">
        <v>133</v>
      </c>
      <c r="D129" s="87" t="s">
        <v>139</v>
      </c>
      <c r="E129" s="87" t="s">
        <v>178</v>
      </c>
      <c r="F129" s="87" t="s">
        <v>198</v>
      </c>
      <c r="G129" s="109">
        <v>240</v>
      </c>
      <c r="H129" s="82">
        <v>491.6</v>
      </c>
      <c r="I129" s="82">
        <v>978.1</v>
      </c>
      <c r="J129" s="82">
        <v>770.5</v>
      </c>
      <c r="K129" s="88">
        <f t="shared" si="11"/>
        <v>78.77517636233515</v>
      </c>
      <c r="L129" s="88">
        <f t="shared" si="8"/>
        <v>78.77517636233515</v>
      </c>
    </row>
    <row r="130" spans="1:12" ht="12.75">
      <c r="A130" s="71" t="s">
        <v>385</v>
      </c>
      <c r="B130" s="87" t="s">
        <v>137</v>
      </c>
      <c r="C130" s="87" t="s">
        <v>133</v>
      </c>
      <c r="D130" s="87" t="s">
        <v>139</v>
      </c>
      <c r="E130" s="87" t="s">
        <v>171</v>
      </c>
      <c r="F130" s="87" t="s">
        <v>189</v>
      </c>
      <c r="G130" s="109"/>
      <c r="H130" s="82">
        <f aca="true" t="shared" si="18" ref="H130:J131">H131</f>
        <v>3818</v>
      </c>
      <c r="I130" s="82">
        <f t="shared" si="18"/>
        <v>2688</v>
      </c>
      <c r="J130" s="82">
        <f t="shared" si="18"/>
        <v>769</v>
      </c>
      <c r="K130" s="88">
        <f t="shared" si="11"/>
        <v>28.608630952380953</v>
      </c>
      <c r="L130" s="88">
        <f t="shared" si="8"/>
        <v>28.608630952380953</v>
      </c>
    </row>
    <row r="131" spans="1:12" ht="12.75">
      <c r="A131" s="121" t="s">
        <v>386</v>
      </c>
      <c r="B131" s="87" t="s">
        <v>137</v>
      </c>
      <c r="C131" s="87" t="s">
        <v>133</v>
      </c>
      <c r="D131" s="87" t="s">
        <v>139</v>
      </c>
      <c r="E131" s="87" t="s">
        <v>171</v>
      </c>
      <c r="F131" s="87" t="s">
        <v>167</v>
      </c>
      <c r="G131" s="109"/>
      <c r="H131" s="82">
        <f t="shared" si="18"/>
        <v>3818</v>
      </c>
      <c r="I131" s="82">
        <f t="shared" si="18"/>
        <v>2688</v>
      </c>
      <c r="J131" s="82">
        <f t="shared" si="18"/>
        <v>769</v>
      </c>
      <c r="K131" s="88">
        <f t="shared" si="11"/>
        <v>28.608630952380953</v>
      </c>
      <c r="L131" s="88">
        <f t="shared" si="8"/>
        <v>28.608630952380953</v>
      </c>
    </row>
    <row r="132" spans="1:12" ht="12.75">
      <c r="A132" s="92" t="s">
        <v>45</v>
      </c>
      <c r="B132" s="87" t="s">
        <v>137</v>
      </c>
      <c r="C132" s="87" t="s">
        <v>133</v>
      </c>
      <c r="D132" s="87" t="s">
        <v>139</v>
      </c>
      <c r="E132" s="87" t="s">
        <v>171</v>
      </c>
      <c r="F132" s="87" t="s">
        <v>167</v>
      </c>
      <c r="G132" s="109">
        <v>240</v>
      </c>
      <c r="H132" s="82">
        <v>3818</v>
      </c>
      <c r="I132" s="82">
        <v>2688</v>
      </c>
      <c r="J132" s="82">
        <v>769</v>
      </c>
      <c r="K132" s="88">
        <f t="shared" si="11"/>
        <v>28.608630952380953</v>
      </c>
      <c r="L132" s="88">
        <f t="shared" si="8"/>
        <v>28.608630952380953</v>
      </c>
    </row>
    <row r="133" spans="1:12" ht="12.75">
      <c r="A133" s="92" t="s">
        <v>22</v>
      </c>
      <c r="B133" s="87" t="s">
        <v>137</v>
      </c>
      <c r="C133" s="87" t="s">
        <v>133</v>
      </c>
      <c r="D133" s="87" t="s">
        <v>46</v>
      </c>
      <c r="E133" s="87"/>
      <c r="F133" s="87"/>
      <c r="G133" s="109"/>
      <c r="H133" s="82">
        <f aca="true" t="shared" si="19" ref="H133:J134">H134</f>
        <v>134</v>
      </c>
      <c r="I133" s="82">
        <f t="shared" si="19"/>
        <v>134</v>
      </c>
      <c r="J133" s="82">
        <f t="shared" si="19"/>
        <v>0</v>
      </c>
      <c r="K133" s="88">
        <f t="shared" si="11"/>
        <v>0</v>
      </c>
      <c r="L133" s="88">
        <f t="shared" si="8"/>
        <v>0</v>
      </c>
    </row>
    <row r="134" spans="1:12" ht="12.75">
      <c r="A134" s="92" t="s">
        <v>159</v>
      </c>
      <c r="B134" s="87" t="s">
        <v>137</v>
      </c>
      <c r="C134" s="87" t="s">
        <v>133</v>
      </c>
      <c r="D134" s="87" t="s">
        <v>46</v>
      </c>
      <c r="E134" s="87" t="s">
        <v>171</v>
      </c>
      <c r="F134" s="87" t="s">
        <v>199</v>
      </c>
      <c r="G134" s="109"/>
      <c r="H134" s="82">
        <f t="shared" si="19"/>
        <v>134</v>
      </c>
      <c r="I134" s="82">
        <f t="shared" si="19"/>
        <v>134</v>
      </c>
      <c r="J134" s="82">
        <f t="shared" si="19"/>
        <v>0</v>
      </c>
      <c r="K134" s="88">
        <f t="shared" si="11"/>
        <v>0</v>
      </c>
      <c r="L134" s="88">
        <f t="shared" si="8"/>
        <v>0</v>
      </c>
    </row>
    <row r="135" spans="1:12" ht="12.75">
      <c r="A135" s="92" t="s">
        <v>25</v>
      </c>
      <c r="B135" s="87" t="s">
        <v>137</v>
      </c>
      <c r="C135" s="87" t="s">
        <v>133</v>
      </c>
      <c r="D135" s="87" t="s">
        <v>46</v>
      </c>
      <c r="E135" s="87" t="s">
        <v>171</v>
      </c>
      <c r="F135" s="87" t="s">
        <v>199</v>
      </c>
      <c r="G135" s="109">
        <v>240</v>
      </c>
      <c r="H135" s="82">
        <v>134</v>
      </c>
      <c r="I135" s="82">
        <v>134</v>
      </c>
      <c r="J135" s="82">
        <v>0</v>
      </c>
      <c r="K135" s="88">
        <f t="shared" si="11"/>
        <v>0</v>
      </c>
      <c r="L135" s="88">
        <f t="shared" si="8"/>
        <v>0</v>
      </c>
    </row>
    <row r="136" spans="1:12" ht="20.25" customHeight="1">
      <c r="A136" s="148" t="s">
        <v>58</v>
      </c>
      <c r="B136" s="94" t="s">
        <v>139</v>
      </c>
      <c r="C136" s="94"/>
      <c r="D136" s="94"/>
      <c r="E136" s="94"/>
      <c r="F136" s="94"/>
      <c r="G136" s="94"/>
      <c r="H136" s="155">
        <f aca="true" t="shared" si="20" ref="H136:J138">H137</f>
        <v>30</v>
      </c>
      <c r="I136" s="155">
        <f t="shared" si="20"/>
        <v>30</v>
      </c>
      <c r="J136" s="155">
        <f t="shared" si="20"/>
        <v>10.9</v>
      </c>
      <c r="K136" s="88">
        <f t="shared" si="11"/>
        <v>36.333333333333336</v>
      </c>
      <c r="L136" s="164">
        <f t="shared" si="8"/>
        <v>36.333333333333336</v>
      </c>
    </row>
    <row r="137" spans="1:12" ht="33.75">
      <c r="A137" s="89" t="s">
        <v>211</v>
      </c>
      <c r="B137" s="90" t="s">
        <v>139</v>
      </c>
      <c r="C137" s="90" t="s">
        <v>137</v>
      </c>
      <c r="D137" s="87" t="s">
        <v>140</v>
      </c>
      <c r="E137" s="87" t="s">
        <v>31</v>
      </c>
      <c r="F137" s="87" t="s">
        <v>189</v>
      </c>
      <c r="G137" s="87"/>
      <c r="H137" s="82">
        <f t="shared" si="20"/>
        <v>30</v>
      </c>
      <c r="I137" s="82">
        <f t="shared" si="20"/>
        <v>30</v>
      </c>
      <c r="J137" s="82">
        <f t="shared" si="20"/>
        <v>10.9</v>
      </c>
      <c r="K137" s="88">
        <f t="shared" si="11"/>
        <v>36.333333333333336</v>
      </c>
      <c r="L137" s="88">
        <f t="shared" si="8"/>
        <v>36.333333333333336</v>
      </c>
    </row>
    <row r="138" spans="1:12" ht="22.5">
      <c r="A138" s="124" t="s">
        <v>71</v>
      </c>
      <c r="B138" s="87" t="s">
        <v>139</v>
      </c>
      <c r="C138" s="87" t="s">
        <v>137</v>
      </c>
      <c r="D138" s="87" t="s">
        <v>140</v>
      </c>
      <c r="E138" s="87" t="s">
        <v>168</v>
      </c>
      <c r="F138" s="87" t="s">
        <v>200</v>
      </c>
      <c r="G138" s="87"/>
      <c r="H138" s="82">
        <f t="shared" si="20"/>
        <v>30</v>
      </c>
      <c r="I138" s="82">
        <f t="shared" si="20"/>
        <v>30</v>
      </c>
      <c r="J138" s="82">
        <f t="shared" si="20"/>
        <v>10.9</v>
      </c>
      <c r="K138" s="88">
        <f t="shared" si="11"/>
        <v>36.333333333333336</v>
      </c>
      <c r="L138" s="88">
        <f t="shared" si="8"/>
        <v>36.333333333333336</v>
      </c>
    </row>
    <row r="139" spans="1:12" ht="18.75" customHeight="1">
      <c r="A139" s="92" t="s">
        <v>45</v>
      </c>
      <c r="B139" s="87" t="s">
        <v>139</v>
      </c>
      <c r="C139" s="87" t="s">
        <v>137</v>
      </c>
      <c r="D139" s="87" t="s">
        <v>140</v>
      </c>
      <c r="E139" s="87" t="s">
        <v>168</v>
      </c>
      <c r="F139" s="87" t="s">
        <v>200</v>
      </c>
      <c r="G139" s="109">
        <v>240</v>
      </c>
      <c r="H139" s="82">
        <v>30</v>
      </c>
      <c r="I139" s="82">
        <v>30</v>
      </c>
      <c r="J139" s="82">
        <v>10.9</v>
      </c>
      <c r="K139" s="88">
        <f t="shared" si="11"/>
        <v>36.333333333333336</v>
      </c>
      <c r="L139" s="88">
        <f t="shared" si="8"/>
        <v>36.333333333333336</v>
      </c>
    </row>
    <row r="140" spans="1:12" ht="12.75">
      <c r="A140" s="148" t="s">
        <v>59</v>
      </c>
      <c r="B140" s="94" t="s">
        <v>140</v>
      </c>
      <c r="C140" s="94"/>
      <c r="D140" s="94"/>
      <c r="E140" s="94"/>
      <c r="F140" s="94"/>
      <c r="G140" s="94"/>
      <c r="H140" s="155">
        <f>H141+H161</f>
        <v>6494.099999999999</v>
      </c>
      <c r="I140" s="155">
        <f>I141+I161</f>
        <v>6494.099999999999</v>
      </c>
      <c r="J140" s="155">
        <f>J141+J161</f>
        <v>3262.4</v>
      </c>
      <c r="K140" s="88">
        <f t="shared" si="11"/>
        <v>50.23636839592862</v>
      </c>
      <c r="L140" s="164">
        <f aca="true" t="shared" si="21" ref="L140:L176">J140/I140*100</f>
        <v>50.23636839592862</v>
      </c>
    </row>
    <row r="141" spans="1:12" ht="12.75">
      <c r="A141" s="148" t="s">
        <v>141</v>
      </c>
      <c r="B141" s="94" t="s">
        <v>140</v>
      </c>
      <c r="C141" s="94" t="s">
        <v>132</v>
      </c>
      <c r="D141" s="94"/>
      <c r="E141" s="94"/>
      <c r="F141" s="94"/>
      <c r="G141" s="94"/>
      <c r="H141" s="155">
        <f>H142+H151+H158+H154</f>
        <v>6394.099999999999</v>
      </c>
      <c r="I141" s="155">
        <f>I142+I151+I158+I154</f>
        <v>6394.099999999999</v>
      </c>
      <c r="J141" s="155">
        <f>J142+J151+J158+J154</f>
        <v>3162.4</v>
      </c>
      <c r="K141" s="88">
        <f t="shared" si="11"/>
        <v>49.45809418057272</v>
      </c>
      <c r="L141" s="164">
        <f t="shared" si="21"/>
        <v>49.45809418057272</v>
      </c>
    </row>
    <row r="142" spans="1:12" ht="12.75">
      <c r="A142" s="124" t="s">
        <v>79</v>
      </c>
      <c r="B142" s="87" t="s">
        <v>140</v>
      </c>
      <c r="C142" s="87" t="s">
        <v>132</v>
      </c>
      <c r="D142" s="87" t="s">
        <v>139</v>
      </c>
      <c r="E142" s="87" t="s">
        <v>31</v>
      </c>
      <c r="F142" s="87" t="s">
        <v>189</v>
      </c>
      <c r="G142" s="87"/>
      <c r="H142" s="82">
        <f>H143</f>
        <v>5975.2</v>
      </c>
      <c r="I142" s="82">
        <f>I143</f>
        <v>5975.2</v>
      </c>
      <c r="J142" s="82">
        <f>J143</f>
        <v>3001.5</v>
      </c>
      <c r="K142" s="88">
        <f t="shared" si="11"/>
        <v>50.232628196545726</v>
      </c>
      <c r="L142" s="88">
        <f t="shared" si="21"/>
        <v>50.232628196545726</v>
      </c>
    </row>
    <row r="143" spans="1:12" ht="12.75">
      <c r="A143" s="83" t="s">
        <v>72</v>
      </c>
      <c r="B143" s="87" t="s">
        <v>140</v>
      </c>
      <c r="C143" s="87" t="s">
        <v>132</v>
      </c>
      <c r="D143" s="87" t="s">
        <v>139</v>
      </c>
      <c r="E143" s="87" t="s">
        <v>168</v>
      </c>
      <c r="F143" s="87" t="s">
        <v>189</v>
      </c>
      <c r="G143" s="87"/>
      <c r="H143" s="82">
        <f>H144+H146</f>
        <v>5975.2</v>
      </c>
      <c r="I143" s="82">
        <f>I144+I146</f>
        <v>5975.2</v>
      </c>
      <c r="J143" s="82">
        <f>J144+J146</f>
        <v>3001.5</v>
      </c>
      <c r="K143" s="88">
        <f t="shared" si="11"/>
        <v>50.232628196545726</v>
      </c>
      <c r="L143" s="88">
        <f t="shared" si="21"/>
        <v>50.232628196545726</v>
      </c>
    </row>
    <row r="144" spans="1:12" ht="12.75">
      <c r="A144" s="101" t="s">
        <v>72</v>
      </c>
      <c r="B144" s="87" t="s">
        <v>140</v>
      </c>
      <c r="C144" s="87" t="s">
        <v>132</v>
      </c>
      <c r="D144" s="87" t="s">
        <v>139</v>
      </c>
      <c r="E144" s="87" t="s">
        <v>168</v>
      </c>
      <c r="F144" s="87" t="s">
        <v>201</v>
      </c>
      <c r="G144" s="87"/>
      <c r="H144" s="82">
        <f>H145</f>
        <v>3090.2</v>
      </c>
      <c r="I144" s="82">
        <f>I145</f>
        <v>3090.2</v>
      </c>
      <c r="J144" s="82">
        <f>J145</f>
        <v>956.9</v>
      </c>
      <c r="K144" s="88">
        <f t="shared" si="11"/>
        <v>30.965633292343536</v>
      </c>
      <c r="L144" s="88">
        <f t="shared" si="21"/>
        <v>30.965633292343536</v>
      </c>
    </row>
    <row r="145" spans="1:12" ht="12.75">
      <c r="A145" s="83" t="s">
        <v>72</v>
      </c>
      <c r="B145" s="87" t="s">
        <v>140</v>
      </c>
      <c r="C145" s="87" t="s">
        <v>132</v>
      </c>
      <c r="D145" s="87" t="s">
        <v>139</v>
      </c>
      <c r="E145" s="87" t="s">
        <v>168</v>
      </c>
      <c r="F145" s="87" t="s">
        <v>201</v>
      </c>
      <c r="G145" s="109">
        <v>110</v>
      </c>
      <c r="H145" s="82">
        <v>3090.2</v>
      </c>
      <c r="I145" s="82">
        <v>3090.2</v>
      </c>
      <c r="J145" s="82">
        <v>956.9</v>
      </c>
      <c r="K145" s="88">
        <f aca="true" t="shared" si="22" ref="K145:K176">J145/I145*100</f>
        <v>30.965633292343536</v>
      </c>
      <c r="L145" s="88">
        <f t="shared" si="21"/>
        <v>30.965633292343536</v>
      </c>
    </row>
    <row r="146" spans="1:12" ht="12.75">
      <c r="A146" s="89" t="s">
        <v>75</v>
      </c>
      <c r="B146" s="87" t="s">
        <v>140</v>
      </c>
      <c r="C146" s="87" t="s">
        <v>132</v>
      </c>
      <c r="D146" s="87" t="s">
        <v>139</v>
      </c>
      <c r="E146" s="87" t="s">
        <v>31</v>
      </c>
      <c r="F146" s="87" t="s">
        <v>189</v>
      </c>
      <c r="G146" s="109"/>
      <c r="H146" s="82">
        <f aca="true" t="shared" si="23" ref="H146:J147">H147</f>
        <v>2885</v>
      </c>
      <c r="I146" s="82">
        <f t="shared" si="23"/>
        <v>2885</v>
      </c>
      <c r="J146" s="82">
        <f t="shared" si="23"/>
        <v>2044.6</v>
      </c>
      <c r="K146" s="88">
        <f t="shared" si="22"/>
        <v>70.87001733102252</v>
      </c>
      <c r="L146" s="88">
        <f t="shared" si="21"/>
        <v>70.87001733102252</v>
      </c>
    </row>
    <row r="147" spans="1:12" ht="12.75">
      <c r="A147" s="89" t="s">
        <v>76</v>
      </c>
      <c r="B147" s="87" t="s">
        <v>140</v>
      </c>
      <c r="C147" s="87" t="s">
        <v>132</v>
      </c>
      <c r="D147" s="87" t="s">
        <v>139</v>
      </c>
      <c r="E147" s="87" t="s">
        <v>168</v>
      </c>
      <c r="F147" s="87" t="s">
        <v>189</v>
      </c>
      <c r="G147" s="109"/>
      <c r="H147" s="82">
        <f t="shared" si="23"/>
        <v>2885</v>
      </c>
      <c r="I147" s="82">
        <f t="shared" si="23"/>
        <v>2885</v>
      </c>
      <c r="J147" s="82">
        <f t="shared" si="23"/>
        <v>2044.6</v>
      </c>
      <c r="K147" s="88">
        <f t="shared" si="22"/>
        <v>70.87001733102252</v>
      </c>
      <c r="L147" s="88">
        <f t="shared" si="21"/>
        <v>70.87001733102252</v>
      </c>
    </row>
    <row r="148" spans="1:12" ht="22.5">
      <c r="A148" s="89" t="s">
        <v>78</v>
      </c>
      <c r="B148" s="87" t="s">
        <v>140</v>
      </c>
      <c r="C148" s="87" t="s">
        <v>132</v>
      </c>
      <c r="D148" s="87" t="s">
        <v>139</v>
      </c>
      <c r="E148" s="87" t="s">
        <v>168</v>
      </c>
      <c r="F148" s="87" t="s">
        <v>201</v>
      </c>
      <c r="G148" s="109"/>
      <c r="H148" s="82">
        <f>H149+H150</f>
        <v>2885</v>
      </c>
      <c r="I148" s="82">
        <f>I149+I150</f>
        <v>2885</v>
      </c>
      <c r="J148" s="82">
        <f>J149+J150</f>
        <v>2044.6</v>
      </c>
      <c r="K148" s="88">
        <f t="shared" si="22"/>
        <v>70.87001733102252</v>
      </c>
      <c r="L148" s="88">
        <f t="shared" si="21"/>
        <v>70.87001733102252</v>
      </c>
    </row>
    <row r="149" spans="1:12" ht="12.75">
      <c r="A149" s="92" t="s">
        <v>77</v>
      </c>
      <c r="B149" s="87" t="s">
        <v>140</v>
      </c>
      <c r="C149" s="87" t="s">
        <v>132</v>
      </c>
      <c r="D149" s="87" t="s">
        <v>139</v>
      </c>
      <c r="E149" s="87" t="s">
        <v>168</v>
      </c>
      <c r="F149" s="87" t="s">
        <v>201</v>
      </c>
      <c r="G149" s="109">
        <v>240</v>
      </c>
      <c r="H149" s="82">
        <v>2855</v>
      </c>
      <c r="I149" s="82">
        <v>2855</v>
      </c>
      <c r="J149" s="82">
        <v>2025.5</v>
      </c>
      <c r="K149" s="88">
        <f t="shared" si="22"/>
        <v>70.94570928196147</v>
      </c>
      <c r="L149" s="88">
        <f t="shared" si="21"/>
        <v>70.94570928196147</v>
      </c>
    </row>
    <row r="150" spans="1:12" ht="22.5">
      <c r="A150" s="92" t="s">
        <v>87</v>
      </c>
      <c r="B150" s="87" t="s">
        <v>140</v>
      </c>
      <c r="C150" s="87" t="s">
        <v>132</v>
      </c>
      <c r="D150" s="87" t="s">
        <v>139</v>
      </c>
      <c r="E150" s="87" t="s">
        <v>168</v>
      </c>
      <c r="F150" s="87" t="s">
        <v>201</v>
      </c>
      <c r="G150" s="109">
        <v>850</v>
      </c>
      <c r="H150" s="82">
        <v>30</v>
      </c>
      <c r="I150" s="82">
        <v>30</v>
      </c>
      <c r="J150" s="82">
        <v>19.1</v>
      </c>
      <c r="K150" s="88">
        <f t="shared" si="22"/>
        <v>63.66666666666667</v>
      </c>
      <c r="L150" s="88">
        <f t="shared" si="21"/>
        <v>63.66666666666667</v>
      </c>
    </row>
    <row r="151" spans="1:12" ht="22.5">
      <c r="A151" s="127" t="s">
        <v>64</v>
      </c>
      <c r="B151" s="87" t="s">
        <v>140</v>
      </c>
      <c r="C151" s="87" t="s">
        <v>132</v>
      </c>
      <c r="D151" s="87" t="s">
        <v>150</v>
      </c>
      <c r="E151" s="87" t="s">
        <v>31</v>
      </c>
      <c r="F151" s="87"/>
      <c r="G151" s="109"/>
      <c r="H151" s="82">
        <f aca="true" t="shared" si="24" ref="H151:J152">H152</f>
        <v>20</v>
      </c>
      <c r="I151" s="82">
        <f t="shared" si="24"/>
        <v>20</v>
      </c>
      <c r="J151" s="82">
        <f t="shared" si="24"/>
        <v>0</v>
      </c>
      <c r="K151" s="88">
        <f t="shared" si="22"/>
        <v>0</v>
      </c>
      <c r="L151" s="88">
        <f t="shared" si="21"/>
        <v>0</v>
      </c>
    </row>
    <row r="152" spans="1:12" ht="24" customHeight="1">
      <c r="A152" s="127" t="s">
        <v>65</v>
      </c>
      <c r="B152" s="87" t="s">
        <v>140</v>
      </c>
      <c r="C152" s="87" t="s">
        <v>132</v>
      </c>
      <c r="D152" s="87" t="s">
        <v>150</v>
      </c>
      <c r="E152" s="87" t="s">
        <v>168</v>
      </c>
      <c r="F152" s="87" t="s">
        <v>189</v>
      </c>
      <c r="G152" s="109"/>
      <c r="H152" s="82">
        <f t="shared" si="24"/>
        <v>20</v>
      </c>
      <c r="I152" s="82">
        <f t="shared" si="24"/>
        <v>20</v>
      </c>
      <c r="J152" s="82">
        <f t="shared" si="24"/>
        <v>0</v>
      </c>
      <c r="K152" s="88">
        <f t="shared" si="22"/>
        <v>0</v>
      </c>
      <c r="L152" s="88">
        <f t="shared" si="21"/>
        <v>0</v>
      </c>
    </row>
    <row r="153" spans="1:12" ht="33" customHeight="1">
      <c r="A153" s="127" t="s">
        <v>66</v>
      </c>
      <c r="B153" s="87" t="s">
        <v>140</v>
      </c>
      <c r="C153" s="87" t="s">
        <v>132</v>
      </c>
      <c r="D153" s="87" t="s">
        <v>150</v>
      </c>
      <c r="E153" s="87" t="s">
        <v>168</v>
      </c>
      <c r="F153" s="87" t="s">
        <v>201</v>
      </c>
      <c r="G153" s="109">
        <v>240</v>
      </c>
      <c r="H153" s="82">
        <v>20</v>
      </c>
      <c r="I153" s="82">
        <v>20</v>
      </c>
      <c r="J153" s="82">
        <v>0</v>
      </c>
      <c r="K153" s="88">
        <f t="shared" si="22"/>
        <v>0</v>
      </c>
      <c r="L153" s="88">
        <f t="shared" si="21"/>
        <v>0</v>
      </c>
    </row>
    <row r="154" spans="1:12" ht="48.75" customHeight="1">
      <c r="A154" s="124" t="s">
        <v>69</v>
      </c>
      <c r="B154" s="87" t="s">
        <v>140</v>
      </c>
      <c r="C154" s="87" t="s">
        <v>132</v>
      </c>
      <c r="D154" s="87" t="s">
        <v>149</v>
      </c>
      <c r="E154" s="87" t="s">
        <v>31</v>
      </c>
      <c r="F154" s="87" t="s">
        <v>189</v>
      </c>
      <c r="G154" s="109"/>
      <c r="H154" s="82">
        <f aca="true" t="shared" si="25" ref="H154:J156">H155</f>
        <v>50</v>
      </c>
      <c r="I154" s="82">
        <f t="shared" si="25"/>
        <v>50</v>
      </c>
      <c r="J154" s="82">
        <f t="shared" si="25"/>
        <v>15.5</v>
      </c>
      <c r="K154" s="88">
        <f t="shared" si="22"/>
        <v>31</v>
      </c>
      <c r="L154" s="88">
        <f t="shared" si="21"/>
        <v>31</v>
      </c>
    </row>
    <row r="155" spans="1:12" ht="25.5" customHeight="1">
      <c r="A155" s="156" t="s">
        <v>387</v>
      </c>
      <c r="B155" s="87" t="s">
        <v>140</v>
      </c>
      <c r="C155" s="87" t="s">
        <v>132</v>
      </c>
      <c r="D155" s="87" t="s">
        <v>149</v>
      </c>
      <c r="E155" s="87" t="s">
        <v>168</v>
      </c>
      <c r="F155" s="87" t="s">
        <v>189</v>
      </c>
      <c r="G155" s="109"/>
      <c r="H155" s="82">
        <f t="shared" si="25"/>
        <v>50</v>
      </c>
      <c r="I155" s="82">
        <f t="shared" si="25"/>
        <v>50</v>
      </c>
      <c r="J155" s="82">
        <f t="shared" si="25"/>
        <v>15.5</v>
      </c>
      <c r="K155" s="88">
        <f t="shared" si="22"/>
        <v>31</v>
      </c>
      <c r="L155" s="88">
        <f t="shared" si="21"/>
        <v>31</v>
      </c>
    </row>
    <row r="156" spans="1:12" ht="17.25" customHeight="1">
      <c r="A156" s="157" t="s">
        <v>74</v>
      </c>
      <c r="B156" s="87" t="s">
        <v>140</v>
      </c>
      <c r="C156" s="87" t="s">
        <v>132</v>
      </c>
      <c r="D156" s="87" t="s">
        <v>149</v>
      </c>
      <c r="E156" s="87" t="s">
        <v>168</v>
      </c>
      <c r="F156" s="87" t="s">
        <v>201</v>
      </c>
      <c r="G156" s="109"/>
      <c r="H156" s="82">
        <f t="shared" si="25"/>
        <v>50</v>
      </c>
      <c r="I156" s="82">
        <f t="shared" si="25"/>
        <v>50</v>
      </c>
      <c r="J156" s="82">
        <f t="shared" si="25"/>
        <v>15.5</v>
      </c>
      <c r="K156" s="88">
        <f t="shared" si="22"/>
        <v>31</v>
      </c>
      <c r="L156" s="88">
        <f t="shared" si="21"/>
        <v>31</v>
      </c>
    </row>
    <row r="157" spans="1:12" ht="21" customHeight="1">
      <c r="A157" s="92" t="s">
        <v>388</v>
      </c>
      <c r="B157" s="87" t="s">
        <v>140</v>
      </c>
      <c r="C157" s="87" t="s">
        <v>132</v>
      </c>
      <c r="D157" s="87" t="s">
        <v>149</v>
      </c>
      <c r="E157" s="87" t="s">
        <v>168</v>
      </c>
      <c r="F157" s="87" t="s">
        <v>201</v>
      </c>
      <c r="G157" s="109">
        <v>240</v>
      </c>
      <c r="H157" s="82">
        <v>50</v>
      </c>
      <c r="I157" s="82">
        <v>50</v>
      </c>
      <c r="J157" s="82">
        <v>15.5</v>
      </c>
      <c r="K157" s="88">
        <f t="shared" si="22"/>
        <v>31</v>
      </c>
      <c r="L157" s="88">
        <f t="shared" si="21"/>
        <v>31</v>
      </c>
    </row>
    <row r="158" spans="1:12" ht="38.25" customHeight="1">
      <c r="A158" s="158" t="s">
        <v>42</v>
      </c>
      <c r="B158" s="87" t="s">
        <v>140</v>
      </c>
      <c r="C158" s="87" t="s">
        <v>132</v>
      </c>
      <c r="D158" s="87" t="s">
        <v>32</v>
      </c>
      <c r="E158" s="87" t="s">
        <v>170</v>
      </c>
      <c r="F158" s="87" t="s">
        <v>389</v>
      </c>
      <c r="G158" s="109"/>
      <c r="H158" s="82">
        <f aca="true" t="shared" si="26" ref="H158:J159">H159</f>
        <v>348.9</v>
      </c>
      <c r="I158" s="82">
        <f t="shared" si="26"/>
        <v>348.9</v>
      </c>
      <c r="J158" s="82">
        <f t="shared" si="26"/>
        <v>145.4</v>
      </c>
      <c r="K158" s="88">
        <f t="shared" si="22"/>
        <v>41.6738320435655</v>
      </c>
      <c r="L158" s="88">
        <f t="shared" si="21"/>
        <v>41.6738320435655</v>
      </c>
    </row>
    <row r="159" spans="1:12" ht="17.25" customHeight="1">
      <c r="A159" s="92" t="s">
        <v>43</v>
      </c>
      <c r="B159" s="87" t="s">
        <v>140</v>
      </c>
      <c r="C159" s="87" t="s">
        <v>132</v>
      </c>
      <c r="D159" s="87" t="s">
        <v>32</v>
      </c>
      <c r="E159" s="87" t="s">
        <v>170</v>
      </c>
      <c r="F159" s="87" t="s">
        <v>389</v>
      </c>
      <c r="G159" s="109"/>
      <c r="H159" s="82">
        <f t="shared" si="26"/>
        <v>348.9</v>
      </c>
      <c r="I159" s="82">
        <f t="shared" si="26"/>
        <v>348.9</v>
      </c>
      <c r="J159" s="82">
        <f t="shared" si="26"/>
        <v>145.4</v>
      </c>
      <c r="K159" s="88">
        <f t="shared" si="22"/>
        <v>41.6738320435655</v>
      </c>
      <c r="L159" s="88">
        <f t="shared" si="21"/>
        <v>41.6738320435655</v>
      </c>
    </row>
    <row r="160" spans="1:12" ht="18.75" customHeight="1">
      <c r="A160" s="92" t="s">
        <v>44</v>
      </c>
      <c r="B160" s="87" t="s">
        <v>140</v>
      </c>
      <c r="C160" s="87" t="s">
        <v>132</v>
      </c>
      <c r="D160" s="87" t="s">
        <v>32</v>
      </c>
      <c r="E160" s="87" t="s">
        <v>170</v>
      </c>
      <c r="F160" s="87" t="s">
        <v>389</v>
      </c>
      <c r="G160" s="109">
        <v>110</v>
      </c>
      <c r="H160" s="82">
        <v>348.9</v>
      </c>
      <c r="I160" s="82">
        <v>348.9</v>
      </c>
      <c r="J160" s="82">
        <v>145.4</v>
      </c>
      <c r="K160" s="88">
        <f t="shared" si="22"/>
        <v>41.6738320435655</v>
      </c>
      <c r="L160" s="88">
        <f t="shared" si="21"/>
        <v>41.6738320435655</v>
      </c>
    </row>
    <row r="161" spans="1:12" ht="16.5" customHeight="1">
      <c r="A161" s="92" t="s">
        <v>159</v>
      </c>
      <c r="B161" s="87" t="s">
        <v>140</v>
      </c>
      <c r="C161" s="130" t="s">
        <v>132</v>
      </c>
      <c r="D161" s="87" t="s">
        <v>46</v>
      </c>
      <c r="E161" s="87" t="s">
        <v>170</v>
      </c>
      <c r="F161" s="87"/>
      <c r="G161" s="131"/>
      <c r="H161" s="82">
        <f aca="true" t="shared" si="27" ref="H161:J162">H162</f>
        <v>100</v>
      </c>
      <c r="I161" s="82">
        <f t="shared" si="27"/>
        <v>100</v>
      </c>
      <c r="J161" s="82">
        <f t="shared" si="27"/>
        <v>100</v>
      </c>
      <c r="K161" s="88">
        <f t="shared" si="22"/>
        <v>100</v>
      </c>
      <c r="L161" s="88">
        <f t="shared" si="21"/>
        <v>100</v>
      </c>
    </row>
    <row r="162" spans="1:12" ht="56.25" customHeight="1">
      <c r="A162" s="92" t="s">
        <v>212</v>
      </c>
      <c r="B162" s="87" t="s">
        <v>140</v>
      </c>
      <c r="C162" s="130" t="s">
        <v>132</v>
      </c>
      <c r="D162" s="87" t="s">
        <v>46</v>
      </c>
      <c r="E162" s="87" t="s">
        <v>170</v>
      </c>
      <c r="F162" s="87"/>
      <c r="G162" s="131"/>
      <c r="H162" s="82">
        <f t="shared" si="27"/>
        <v>100</v>
      </c>
      <c r="I162" s="82">
        <f t="shared" si="27"/>
        <v>100</v>
      </c>
      <c r="J162" s="82">
        <f t="shared" si="27"/>
        <v>100</v>
      </c>
      <c r="K162" s="88">
        <f t="shared" si="22"/>
        <v>100</v>
      </c>
      <c r="L162" s="88">
        <f t="shared" si="21"/>
        <v>100</v>
      </c>
    </row>
    <row r="163" spans="1:12" ht="18" customHeight="1">
      <c r="A163" s="92" t="s">
        <v>45</v>
      </c>
      <c r="B163" s="87" t="s">
        <v>140</v>
      </c>
      <c r="C163" s="130" t="s">
        <v>132</v>
      </c>
      <c r="D163" s="87" t="s">
        <v>46</v>
      </c>
      <c r="E163" s="87" t="s">
        <v>170</v>
      </c>
      <c r="F163" s="87" t="s">
        <v>213</v>
      </c>
      <c r="G163" s="131">
        <v>240</v>
      </c>
      <c r="H163" s="82">
        <v>100</v>
      </c>
      <c r="I163" s="82">
        <v>100</v>
      </c>
      <c r="J163" s="82">
        <v>100</v>
      </c>
      <c r="K163" s="88">
        <f t="shared" si="22"/>
        <v>100</v>
      </c>
      <c r="L163" s="88">
        <f t="shared" si="21"/>
        <v>100</v>
      </c>
    </row>
    <row r="164" spans="1:12" ht="12.75">
      <c r="A164" s="83" t="s">
        <v>172</v>
      </c>
      <c r="B164" s="77" t="s">
        <v>149</v>
      </c>
      <c r="C164" s="78"/>
      <c r="D164" s="80"/>
      <c r="E164" s="80"/>
      <c r="F164" s="80"/>
      <c r="G164" s="100"/>
      <c r="H164" s="91">
        <f>H165+H168</f>
        <v>181.2</v>
      </c>
      <c r="I164" s="91">
        <f>I165+I168</f>
        <v>284.7</v>
      </c>
      <c r="J164" s="91">
        <f>J165+J168</f>
        <v>179</v>
      </c>
      <c r="K164" s="88">
        <f>K165+K168</f>
        <v>41.66666666666667</v>
      </c>
      <c r="L164" s="161">
        <f t="shared" si="21"/>
        <v>62.87319985950123</v>
      </c>
    </row>
    <row r="165" spans="1:12" ht="56.25">
      <c r="A165" s="83" t="s">
        <v>173</v>
      </c>
      <c r="B165" s="77" t="s">
        <v>149</v>
      </c>
      <c r="C165" s="78" t="s">
        <v>132</v>
      </c>
      <c r="D165" s="80"/>
      <c r="E165" s="80"/>
      <c r="F165" s="80"/>
      <c r="G165" s="100"/>
      <c r="H165" s="91">
        <f aca="true" t="shared" si="28" ref="H165:J166">H166</f>
        <v>181.2</v>
      </c>
      <c r="I165" s="91">
        <f t="shared" si="28"/>
        <v>181.2</v>
      </c>
      <c r="J165" s="91">
        <f t="shared" si="28"/>
        <v>75.5</v>
      </c>
      <c r="K165" s="88">
        <f t="shared" si="22"/>
        <v>41.66666666666667</v>
      </c>
      <c r="L165" s="161">
        <f t="shared" si="21"/>
        <v>41.66666666666667</v>
      </c>
    </row>
    <row r="166" spans="1:12" ht="27.75" customHeight="1">
      <c r="A166" s="83" t="s">
        <v>174</v>
      </c>
      <c r="B166" s="77" t="s">
        <v>149</v>
      </c>
      <c r="C166" s="78" t="s">
        <v>132</v>
      </c>
      <c r="D166" s="80" t="s">
        <v>175</v>
      </c>
      <c r="E166" s="80" t="s">
        <v>168</v>
      </c>
      <c r="F166" s="80" t="s">
        <v>176</v>
      </c>
      <c r="G166" s="100"/>
      <c r="H166" s="91">
        <f t="shared" si="28"/>
        <v>181.2</v>
      </c>
      <c r="I166" s="91">
        <f t="shared" si="28"/>
        <v>181.2</v>
      </c>
      <c r="J166" s="91">
        <f t="shared" si="28"/>
        <v>75.5</v>
      </c>
      <c r="K166" s="88">
        <f t="shared" si="22"/>
        <v>41.66666666666667</v>
      </c>
      <c r="L166" s="161">
        <f t="shared" si="21"/>
        <v>41.66666666666667</v>
      </c>
    </row>
    <row r="167" spans="1:12" ht="18" customHeight="1">
      <c r="A167" s="83" t="s">
        <v>177</v>
      </c>
      <c r="B167" s="77" t="s">
        <v>149</v>
      </c>
      <c r="C167" s="78" t="s">
        <v>132</v>
      </c>
      <c r="D167" s="80" t="s">
        <v>175</v>
      </c>
      <c r="E167" s="80" t="s">
        <v>168</v>
      </c>
      <c r="F167" s="80" t="s">
        <v>176</v>
      </c>
      <c r="G167" s="84" t="s">
        <v>390</v>
      </c>
      <c r="H167" s="91">
        <v>181.2</v>
      </c>
      <c r="I167" s="91">
        <v>181.2</v>
      </c>
      <c r="J167" s="91">
        <v>75.5</v>
      </c>
      <c r="K167" s="88">
        <f t="shared" si="22"/>
        <v>41.66666666666667</v>
      </c>
      <c r="L167" s="161">
        <f t="shared" si="21"/>
        <v>41.66666666666667</v>
      </c>
    </row>
    <row r="168" spans="1:12" ht="22.5" customHeight="1">
      <c r="A168" s="83" t="s">
        <v>63</v>
      </c>
      <c r="B168" s="77" t="s">
        <v>149</v>
      </c>
      <c r="C168" s="78" t="s">
        <v>133</v>
      </c>
      <c r="D168" s="80" t="s">
        <v>61</v>
      </c>
      <c r="E168" s="80"/>
      <c r="F168" s="80"/>
      <c r="G168" s="84"/>
      <c r="H168" s="91">
        <f aca="true" t="shared" si="29" ref="H168:K170">H169</f>
        <v>0</v>
      </c>
      <c r="I168" s="91">
        <f t="shared" si="29"/>
        <v>103.5</v>
      </c>
      <c r="J168" s="91">
        <f t="shared" si="29"/>
        <v>103.5</v>
      </c>
      <c r="K168" s="88">
        <f t="shared" si="29"/>
        <v>0</v>
      </c>
      <c r="L168" s="161">
        <f t="shared" si="21"/>
        <v>100</v>
      </c>
    </row>
    <row r="169" spans="1:12" ht="18" customHeight="1">
      <c r="A169" s="83" t="s">
        <v>426</v>
      </c>
      <c r="B169" s="77" t="s">
        <v>149</v>
      </c>
      <c r="C169" s="78" t="s">
        <v>133</v>
      </c>
      <c r="D169" s="80" t="s">
        <v>61</v>
      </c>
      <c r="E169" s="80" t="s">
        <v>168</v>
      </c>
      <c r="F169" s="80"/>
      <c r="G169" s="84"/>
      <c r="H169" s="91">
        <f t="shared" si="29"/>
        <v>0</v>
      </c>
      <c r="I169" s="91">
        <f t="shared" si="29"/>
        <v>103.5</v>
      </c>
      <c r="J169" s="91">
        <f t="shared" si="29"/>
        <v>103.5</v>
      </c>
      <c r="K169" s="88">
        <f t="shared" si="29"/>
        <v>0</v>
      </c>
      <c r="L169" s="161">
        <f t="shared" si="21"/>
        <v>100</v>
      </c>
    </row>
    <row r="170" spans="1:12" ht="18" customHeight="1">
      <c r="A170" s="83" t="s">
        <v>425</v>
      </c>
      <c r="B170" s="77" t="s">
        <v>149</v>
      </c>
      <c r="C170" s="78" t="s">
        <v>133</v>
      </c>
      <c r="D170" s="80" t="s">
        <v>61</v>
      </c>
      <c r="E170" s="80" t="s">
        <v>168</v>
      </c>
      <c r="F170" s="80" t="s">
        <v>183</v>
      </c>
      <c r="G170" s="84"/>
      <c r="H170" s="91">
        <f t="shared" si="29"/>
        <v>0</v>
      </c>
      <c r="I170" s="91">
        <f t="shared" si="29"/>
        <v>103.5</v>
      </c>
      <c r="J170" s="91">
        <f t="shared" si="29"/>
        <v>103.5</v>
      </c>
      <c r="K170" s="88">
        <f t="shared" si="29"/>
        <v>0</v>
      </c>
      <c r="L170" s="161">
        <f t="shared" si="21"/>
        <v>100</v>
      </c>
    </row>
    <row r="171" spans="1:12" ht="18" customHeight="1">
      <c r="A171" s="83" t="s">
        <v>346</v>
      </c>
      <c r="B171" s="77" t="s">
        <v>149</v>
      </c>
      <c r="C171" s="78" t="s">
        <v>133</v>
      </c>
      <c r="D171" s="80" t="s">
        <v>61</v>
      </c>
      <c r="E171" s="80" t="s">
        <v>168</v>
      </c>
      <c r="F171" s="80" t="s">
        <v>183</v>
      </c>
      <c r="G171" s="84" t="s">
        <v>424</v>
      </c>
      <c r="H171" s="91">
        <v>0</v>
      </c>
      <c r="I171" s="91">
        <v>103.5</v>
      </c>
      <c r="J171" s="91">
        <v>103.5</v>
      </c>
      <c r="K171" s="88">
        <v>0</v>
      </c>
      <c r="L171" s="161">
        <f t="shared" si="21"/>
        <v>100</v>
      </c>
    </row>
    <row r="172" spans="1:15" ht="12.75" customHeight="1">
      <c r="A172" s="124" t="s">
        <v>85</v>
      </c>
      <c r="B172" s="87" t="s">
        <v>48</v>
      </c>
      <c r="C172" s="87" t="s">
        <v>126</v>
      </c>
      <c r="D172" s="87"/>
      <c r="E172" s="87"/>
      <c r="F172" s="87"/>
      <c r="G172" s="87"/>
      <c r="H172" s="82">
        <f aca="true" t="shared" si="30" ref="H172:J174">H173</f>
        <v>45</v>
      </c>
      <c r="I172" s="82">
        <f t="shared" si="30"/>
        <v>75</v>
      </c>
      <c r="J172" s="82">
        <f t="shared" si="30"/>
        <v>72.1</v>
      </c>
      <c r="K172" s="88">
        <f t="shared" si="22"/>
        <v>96.13333333333333</v>
      </c>
      <c r="L172" s="88">
        <f t="shared" si="21"/>
        <v>96.13333333333333</v>
      </c>
      <c r="O172" s="191"/>
    </row>
    <row r="173" spans="1:12" ht="18" customHeight="1">
      <c r="A173" s="121" t="s">
        <v>81</v>
      </c>
      <c r="B173" s="87" t="s">
        <v>48</v>
      </c>
      <c r="C173" s="87" t="s">
        <v>137</v>
      </c>
      <c r="D173" s="87"/>
      <c r="E173" s="87"/>
      <c r="F173" s="87"/>
      <c r="G173" s="87"/>
      <c r="H173" s="82">
        <f t="shared" si="30"/>
        <v>45</v>
      </c>
      <c r="I173" s="82">
        <f t="shared" si="30"/>
        <v>75</v>
      </c>
      <c r="J173" s="82">
        <f t="shared" si="30"/>
        <v>72.1</v>
      </c>
      <c r="K173" s="88">
        <f t="shared" si="22"/>
        <v>96.13333333333333</v>
      </c>
      <c r="L173" s="88">
        <f t="shared" si="21"/>
        <v>96.13333333333333</v>
      </c>
    </row>
    <row r="174" spans="1:12" ht="24" customHeight="1">
      <c r="A174" s="121" t="s">
        <v>391</v>
      </c>
      <c r="B174" s="87" t="s">
        <v>48</v>
      </c>
      <c r="C174" s="87" t="s">
        <v>137</v>
      </c>
      <c r="D174" s="87" t="s">
        <v>48</v>
      </c>
      <c r="E174" s="87" t="s">
        <v>168</v>
      </c>
      <c r="F174" s="87" t="s">
        <v>202</v>
      </c>
      <c r="G174" s="109"/>
      <c r="H174" s="82">
        <f t="shared" si="30"/>
        <v>45</v>
      </c>
      <c r="I174" s="82">
        <f t="shared" si="30"/>
        <v>75</v>
      </c>
      <c r="J174" s="82">
        <f t="shared" si="30"/>
        <v>72.1</v>
      </c>
      <c r="K174" s="88">
        <f t="shared" si="22"/>
        <v>96.13333333333333</v>
      </c>
      <c r="L174" s="88">
        <f t="shared" si="21"/>
        <v>96.13333333333333</v>
      </c>
    </row>
    <row r="175" spans="1:12" ht="22.5" customHeight="1">
      <c r="A175" s="92" t="s">
        <v>86</v>
      </c>
      <c r="B175" s="87" t="s">
        <v>48</v>
      </c>
      <c r="C175" s="87" t="s">
        <v>137</v>
      </c>
      <c r="D175" s="87" t="s">
        <v>48</v>
      </c>
      <c r="E175" s="87" t="s">
        <v>168</v>
      </c>
      <c r="F175" s="87" t="s">
        <v>202</v>
      </c>
      <c r="G175" s="109">
        <v>240</v>
      </c>
      <c r="H175" s="82">
        <v>45</v>
      </c>
      <c r="I175" s="82">
        <v>75</v>
      </c>
      <c r="J175" s="82">
        <v>72.1</v>
      </c>
      <c r="K175" s="88">
        <f t="shared" si="22"/>
        <v>96.13333333333333</v>
      </c>
      <c r="L175" s="88">
        <f t="shared" si="21"/>
        <v>96.13333333333333</v>
      </c>
    </row>
    <row r="176" spans="1:12" ht="12.75" customHeight="1">
      <c r="A176" s="159" t="s">
        <v>60</v>
      </c>
      <c r="B176" s="87"/>
      <c r="C176" s="87"/>
      <c r="D176" s="87"/>
      <c r="E176" s="87"/>
      <c r="F176" s="87"/>
      <c r="G176" s="87"/>
      <c r="H176" s="82">
        <f>H11+H81+H88+H93+H102+H136+H140+H164+H172</f>
        <v>29377.3</v>
      </c>
      <c r="I176" s="82">
        <f>I11+I81+I88+I93+I102+I136+I140+I164+I172</f>
        <v>29254.3</v>
      </c>
      <c r="J176" s="82">
        <f>J11+J81+J88+J93+J102+J136+J140+J164+J172</f>
        <v>14292.999999999998</v>
      </c>
      <c r="K176" s="88">
        <f t="shared" si="22"/>
        <v>48.85777475448053</v>
      </c>
      <c r="L176" s="88">
        <f t="shared" si="21"/>
        <v>48.85777475448053</v>
      </c>
    </row>
    <row r="177" spans="1:10" ht="12.75" hidden="1">
      <c r="A177" s="133"/>
      <c r="B177" s="134"/>
      <c r="C177" s="134"/>
      <c r="D177" s="134"/>
      <c r="E177" s="134"/>
      <c r="F177" s="135" t="s">
        <v>134</v>
      </c>
      <c r="G177" s="135" t="s">
        <v>133</v>
      </c>
      <c r="H177" s="82">
        <f>H76</f>
        <v>250</v>
      </c>
      <c r="I177" s="137"/>
      <c r="J177" s="70"/>
    </row>
    <row r="178" spans="1:10" ht="12.75" hidden="1">
      <c r="A178" s="133"/>
      <c r="B178" s="134"/>
      <c r="C178" s="134"/>
      <c r="D178" s="134"/>
      <c r="E178" s="134"/>
      <c r="F178" s="135" t="s">
        <v>133</v>
      </c>
      <c r="G178" s="135"/>
      <c r="H178" s="82">
        <f>H82</f>
        <v>243.6</v>
      </c>
      <c r="I178" s="137"/>
      <c r="J178" s="70"/>
    </row>
    <row r="179" spans="1:10" ht="12.75" hidden="1">
      <c r="A179" s="133"/>
      <c r="B179" s="134"/>
      <c r="C179" s="134"/>
      <c r="D179" s="134"/>
      <c r="E179" s="134"/>
      <c r="F179" s="135" t="s">
        <v>133</v>
      </c>
      <c r="G179" s="135" t="s">
        <v>149</v>
      </c>
      <c r="H179" s="82">
        <f>H83</f>
        <v>243.6</v>
      </c>
      <c r="I179" s="137"/>
      <c r="J179" s="70"/>
    </row>
    <row r="180" spans="1:10" ht="12.75" hidden="1">
      <c r="A180" s="133"/>
      <c r="B180" s="134"/>
      <c r="C180" s="134"/>
      <c r="D180" s="134"/>
      <c r="E180" s="134"/>
      <c r="F180" s="135" t="s">
        <v>136</v>
      </c>
      <c r="G180" s="135"/>
      <c r="H180" s="82">
        <f>H87</f>
        <v>22.9</v>
      </c>
      <c r="I180" s="137"/>
      <c r="J180" s="70"/>
    </row>
    <row r="181" spans="1:10" ht="12.75" hidden="1">
      <c r="A181" s="133"/>
      <c r="B181" s="134"/>
      <c r="C181" s="134"/>
      <c r="D181" s="134"/>
      <c r="E181" s="134"/>
      <c r="F181" s="135" t="s">
        <v>136</v>
      </c>
      <c r="G181" s="135" t="s">
        <v>33</v>
      </c>
      <c r="H181" s="82">
        <f>H87</f>
        <v>22.9</v>
      </c>
      <c r="I181" s="137"/>
      <c r="J181" s="70"/>
    </row>
    <row r="182" spans="1:10" ht="12.75" hidden="1">
      <c r="A182" s="133"/>
      <c r="B182" s="134"/>
      <c r="C182" s="134"/>
      <c r="D182" s="134"/>
      <c r="E182" s="134"/>
      <c r="F182" s="135" t="s">
        <v>137</v>
      </c>
      <c r="G182" s="135"/>
      <c r="H182" s="82">
        <f>H96</f>
        <v>98</v>
      </c>
      <c r="I182" s="137"/>
      <c r="J182" s="70"/>
    </row>
    <row r="183" spans="1:10" ht="12.75" hidden="1">
      <c r="A183" s="133"/>
      <c r="B183" s="134"/>
      <c r="C183" s="134"/>
      <c r="D183" s="134"/>
      <c r="E183" s="134"/>
      <c r="F183" s="135" t="s">
        <v>137</v>
      </c>
      <c r="G183" s="135" t="s">
        <v>132</v>
      </c>
      <c r="H183" s="82">
        <f>H97</f>
        <v>1</v>
      </c>
      <c r="I183" s="137"/>
      <c r="J183" s="70"/>
    </row>
    <row r="184" spans="1:10" ht="12.75" hidden="1">
      <c r="A184" s="133"/>
      <c r="B184" s="134"/>
      <c r="C184" s="134"/>
      <c r="D184" s="134"/>
      <c r="E184" s="134"/>
      <c r="F184" s="135" t="s">
        <v>137</v>
      </c>
      <c r="G184" s="135" t="s">
        <v>133</v>
      </c>
      <c r="H184" s="82">
        <f>H107</f>
        <v>10233.6</v>
      </c>
      <c r="I184" s="137"/>
      <c r="J184" s="70"/>
    </row>
    <row r="185" spans="1:10" ht="12.75" hidden="1">
      <c r="A185" s="133"/>
      <c r="B185" s="134"/>
      <c r="C185" s="134"/>
      <c r="D185" s="134"/>
      <c r="E185" s="134"/>
      <c r="F185" s="135" t="s">
        <v>139</v>
      </c>
      <c r="G185" s="135"/>
      <c r="H185" s="82">
        <f>H130</f>
        <v>3818</v>
      </c>
      <c r="I185" s="137"/>
      <c r="J185" s="70"/>
    </row>
    <row r="186" spans="1:10" ht="12.75" hidden="1">
      <c r="A186" s="133"/>
      <c r="B186" s="134"/>
      <c r="C186" s="134"/>
      <c r="D186" s="134"/>
      <c r="E186" s="134"/>
      <c r="F186" s="135" t="s">
        <v>140</v>
      </c>
      <c r="G186" s="135"/>
      <c r="H186" s="82">
        <f>H134</f>
        <v>134</v>
      </c>
      <c r="I186" s="137"/>
      <c r="J186" s="70"/>
    </row>
    <row r="187" spans="1:10" ht="12.75" hidden="1">
      <c r="A187" s="133"/>
      <c r="B187" s="134"/>
      <c r="C187" s="134"/>
      <c r="D187" s="134"/>
      <c r="E187" s="134"/>
      <c r="F187" s="135" t="s">
        <v>140</v>
      </c>
      <c r="G187" s="135" t="s">
        <v>132</v>
      </c>
      <c r="H187" s="82">
        <f>H135</f>
        <v>134</v>
      </c>
      <c r="I187" s="137"/>
      <c r="J187" s="70"/>
    </row>
    <row r="188" spans="1:10" ht="12.75" hidden="1">
      <c r="A188" s="133"/>
      <c r="B188" s="134"/>
      <c r="C188" s="134"/>
      <c r="D188" s="134"/>
      <c r="E188" s="134"/>
      <c r="F188" s="135" t="s">
        <v>149</v>
      </c>
      <c r="G188" s="135"/>
      <c r="H188" s="82">
        <f>H189</f>
        <v>348.9</v>
      </c>
      <c r="I188" s="137"/>
      <c r="J188" s="70"/>
    </row>
    <row r="189" spans="1:10" ht="12.75" hidden="1">
      <c r="A189" s="133"/>
      <c r="B189" s="134"/>
      <c r="C189" s="134"/>
      <c r="D189" s="134"/>
      <c r="E189" s="134"/>
      <c r="F189" s="135" t="s">
        <v>149</v>
      </c>
      <c r="G189" s="135" t="s">
        <v>132</v>
      </c>
      <c r="H189" s="82">
        <f>H158</f>
        <v>348.9</v>
      </c>
      <c r="I189" s="137"/>
      <c r="J189" s="70"/>
    </row>
    <row r="190" spans="1:10" ht="12.75" hidden="1">
      <c r="A190" s="133"/>
      <c r="B190" s="134"/>
      <c r="C190" s="134"/>
      <c r="D190" s="134"/>
      <c r="E190" s="134"/>
      <c r="F190" s="135" t="s">
        <v>48</v>
      </c>
      <c r="G190" s="135"/>
      <c r="H190" s="82">
        <f>H162</f>
        <v>100</v>
      </c>
      <c r="I190" s="137"/>
      <c r="J190" s="70"/>
    </row>
    <row r="191" spans="1:10" ht="12.75" hidden="1">
      <c r="A191" s="133"/>
      <c r="B191" s="134"/>
      <c r="C191" s="134"/>
      <c r="D191" s="134"/>
      <c r="E191" s="134"/>
      <c r="F191" s="135" t="s">
        <v>48</v>
      </c>
      <c r="G191" s="135" t="s">
        <v>137</v>
      </c>
      <c r="H191" s="82">
        <f>H190</f>
        <v>100</v>
      </c>
      <c r="I191" s="137"/>
      <c r="J191" s="70"/>
    </row>
    <row r="192" spans="1:10" ht="12.75" hidden="1">
      <c r="A192" s="133"/>
      <c r="B192" s="134"/>
      <c r="C192" s="134"/>
      <c r="D192" s="134"/>
      <c r="E192" s="134"/>
      <c r="F192" s="134"/>
      <c r="G192" s="134"/>
      <c r="H192" s="82">
        <f>H172+H176+H178+H180+H182+H185+H186+H188+H190</f>
        <v>34187.700000000004</v>
      </c>
      <c r="I192" s="137"/>
      <c r="J192" s="70"/>
    </row>
    <row r="193" ht="11.25" hidden="1">
      <c r="I193" s="70"/>
    </row>
    <row r="194" ht="11.25">
      <c r="I194" s="70"/>
    </row>
    <row r="195" ht="11.25">
      <c r="I195" s="70"/>
    </row>
    <row r="196" ht="11.25">
      <c r="I196" s="73"/>
    </row>
    <row r="197" ht="11.25">
      <c r="I197" s="73"/>
    </row>
    <row r="198" ht="11.25">
      <c r="I198" s="73"/>
    </row>
    <row r="199" ht="11.25">
      <c r="I199" s="73"/>
    </row>
    <row r="200" ht="11.25">
      <c r="I200" s="73"/>
    </row>
    <row r="201" ht="11.25">
      <c r="I201" s="85"/>
    </row>
    <row r="202" ht="11.25">
      <c r="I202" s="73"/>
    </row>
    <row r="203" ht="11.25">
      <c r="I203" s="73"/>
    </row>
    <row r="204" ht="11.25">
      <c r="I204" s="70"/>
    </row>
    <row r="205" ht="11.25">
      <c r="I205" s="70"/>
    </row>
    <row r="206" ht="11.25">
      <c r="I206" s="70"/>
    </row>
    <row r="207" ht="11.25">
      <c r="I207" s="70"/>
    </row>
    <row r="208" ht="11.25">
      <c r="I208" s="70"/>
    </row>
    <row r="209" ht="11.25">
      <c r="I209" s="70"/>
    </row>
    <row r="210" ht="11.25">
      <c r="I210" s="70"/>
    </row>
    <row r="211" ht="11.25">
      <c r="I211" s="70"/>
    </row>
    <row r="212" ht="11.25">
      <c r="I212" s="70"/>
    </row>
    <row r="213" ht="11.25">
      <c r="I213" s="70"/>
    </row>
    <row r="214" ht="11.25">
      <c r="I214" s="70"/>
    </row>
    <row r="215" ht="11.25">
      <c r="I215" s="70"/>
    </row>
    <row r="216" ht="11.25">
      <c r="I216" s="70"/>
    </row>
    <row r="217" ht="11.25">
      <c r="I217" s="70"/>
    </row>
    <row r="218" ht="11.25">
      <c r="I218" s="70"/>
    </row>
    <row r="219" ht="11.25">
      <c r="I219" s="70"/>
    </row>
    <row r="220" ht="11.25">
      <c r="I220" s="70"/>
    </row>
    <row r="221" ht="11.25">
      <c r="I221" s="70"/>
    </row>
    <row r="222" ht="11.25">
      <c r="I222" s="70"/>
    </row>
    <row r="223" ht="11.25">
      <c r="I223" s="70"/>
    </row>
    <row r="224" ht="11.25">
      <c r="I224" s="70"/>
    </row>
    <row r="225" ht="11.25">
      <c r="I225" s="70"/>
    </row>
    <row r="226" ht="11.25">
      <c r="I226" s="70"/>
    </row>
    <row r="227" ht="11.25">
      <c r="I227" s="70"/>
    </row>
    <row r="228" ht="11.25">
      <c r="I228" s="70"/>
    </row>
    <row r="229" ht="11.25">
      <c r="I229" s="70"/>
    </row>
    <row r="230" ht="11.25">
      <c r="I230" s="70"/>
    </row>
    <row r="231" ht="11.25">
      <c r="I231" s="70"/>
    </row>
    <row r="232" ht="11.25">
      <c r="I232" s="70"/>
    </row>
    <row r="233" ht="11.25">
      <c r="I233" s="70"/>
    </row>
    <row r="234" ht="11.25">
      <c r="I234" s="70"/>
    </row>
    <row r="235" ht="11.25">
      <c r="I235" s="70"/>
    </row>
    <row r="236" ht="11.25">
      <c r="I236" s="111"/>
    </row>
    <row r="237" ht="11.25">
      <c r="I237" s="70"/>
    </row>
    <row r="238" ht="11.25">
      <c r="I238" s="70"/>
    </row>
    <row r="239" ht="11.25">
      <c r="I239" s="70"/>
    </row>
    <row r="240" ht="11.25">
      <c r="I240" s="70"/>
    </row>
    <row r="241" ht="11.25">
      <c r="I241" s="70"/>
    </row>
    <row r="242" ht="11.25">
      <c r="I242" s="70"/>
    </row>
    <row r="243" ht="11.25">
      <c r="I243" s="70"/>
    </row>
    <row r="244" ht="11.25">
      <c r="I244" s="70"/>
    </row>
    <row r="245" ht="11.25">
      <c r="I245" s="70"/>
    </row>
    <row r="246" ht="11.25">
      <c r="I246" s="70"/>
    </row>
    <row r="247" ht="11.25">
      <c r="I247" s="70"/>
    </row>
    <row r="248" ht="11.25">
      <c r="I248" s="70"/>
    </row>
    <row r="249" ht="11.25">
      <c r="I249" s="70"/>
    </row>
    <row r="250" ht="11.25">
      <c r="I250" s="70"/>
    </row>
    <row r="251" ht="11.25">
      <c r="I251" s="70"/>
    </row>
    <row r="252" ht="11.25">
      <c r="I252" s="70"/>
    </row>
    <row r="253" ht="11.25">
      <c r="I253" s="70"/>
    </row>
    <row r="254" ht="11.25">
      <c r="I254" s="70"/>
    </row>
    <row r="255" ht="11.25">
      <c r="I255" s="70"/>
    </row>
    <row r="256" ht="11.25">
      <c r="I256" s="70"/>
    </row>
    <row r="257" ht="11.25">
      <c r="I257" s="70"/>
    </row>
    <row r="258" ht="11.25">
      <c r="I258" s="70"/>
    </row>
    <row r="259" ht="11.25">
      <c r="I259" s="70"/>
    </row>
    <row r="260" ht="11.25">
      <c r="I260" s="111"/>
    </row>
    <row r="261" ht="11.25">
      <c r="I261" s="111"/>
    </row>
    <row r="262" ht="11.25">
      <c r="I262" s="111"/>
    </row>
    <row r="263" ht="11.25">
      <c r="I263" s="70"/>
    </row>
    <row r="264" ht="11.25">
      <c r="I264" s="70"/>
    </row>
    <row r="265" ht="11.25">
      <c r="I265" s="70"/>
    </row>
    <row r="266" ht="11.25">
      <c r="I266" s="70"/>
    </row>
    <row r="267" ht="11.25">
      <c r="I267" s="70"/>
    </row>
    <row r="268" ht="11.25">
      <c r="I268" s="70"/>
    </row>
    <row r="269" ht="11.25">
      <c r="I269" s="70"/>
    </row>
    <row r="270" ht="11.25">
      <c r="I270" s="70"/>
    </row>
    <row r="271" ht="11.25">
      <c r="I271" s="70"/>
    </row>
    <row r="272" ht="11.25">
      <c r="I272" s="70"/>
    </row>
    <row r="273" ht="11.25">
      <c r="I273" s="70"/>
    </row>
    <row r="274" ht="11.25">
      <c r="I274" s="70"/>
    </row>
    <row r="275" ht="11.25">
      <c r="I275" s="70"/>
    </row>
    <row r="276" ht="11.25">
      <c r="I276" s="70"/>
    </row>
    <row r="277" ht="11.25">
      <c r="I277" s="70"/>
    </row>
    <row r="278" ht="11.25">
      <c r="I278" s="70"/>
    </row>
    <row r="279" ht="11.25">
      <c r="I279" s="70"/>
    </row>
    <row r="280" ht="11.25">
      <c r="I280" s="70"/>
    </row>
    <row r="281" ht="11.25">
      <c r="I281" s="70"/>
    </row>
    <row r="282" ht="11.25">
      <c r="I282" s="70"/>
    </row>
    <row r="283" ht="11.25">
      <c r="I283" s="70"/>
    </row>
    <row r="284" ht="11.25">
      <c r="I284" s="70"/>
    </row>
    <row r="285" ht="11.25">
      <c r="I285" s="70"/>
    </row>
    <row r="286" ht="11.25">
      <c r="I286" s="70"/>
    </row>
    <row r="287" ht="11.25">
      <c r="I287" s="70"/>
    </row>
    <row r="288" ht="11.25">
      <c r="I288" s="70"/>
    </row>
    <row r="289" ht="11.25">
      <c r="I289" s="70"/>
    </row>
    <row r="290" ht="11.25">
      <c r="I290" s="70"/>
    </row>
    <row r="291" ht="11.25">
      <c r="I291" s="70"/>
    </row>
    <row r="292" ht="11.25">
      <c r="I292" s="70"/>
    </row>
    <row r="293" ht="11.25">
      <c r="I293" s="118"/>
    </row>
    <row r="294" ht="11.25">
      <c r="I294" s="118"/>
    </row>
    <row r="295" ht="11.25">
      <c r="I295" s="118"/>
    </row>
    <row r="296" ht="11.25">
      <c r="I296" s="118"/>
    </row>
    <row r="297" ht="11.25">
      <c r="I297" s="118"/>
    </row>
    <row r="298" ht="11.25">
      <c r="I298" s="118"/>
    </row>
    <row r="299" ht="11.25">
      <c r="I299" s="118"/>
    </row>
    <row r="300" ht="11.25">
      <c r="I300" s="70"/>
    </row>
    <row r="301" ht="11.25">
      <c r="I301" s="70"/>
    </row>
    <row r="302" ht="11.25">
      <c r="I302" s="70"/>
    </row>
    <row r="303" ht="11.25">
      <c r="I303" s="70"/>
    </row>
    <row r="304" ht="11.25">
      <c r="I304" s="70"/>
    </row>
    <row r="305" ht="11.25">
      <c r="I305" s="70"/>
    </row>
    <row r="306" ht="11.25">
      <c r="I306" s="70"/>
    </row>
    <row r="307" ht="11.25">
      <c r="I307" s="70"/>
    </row>
    <row r="308" ht="11.25">
      <c r="I308" s="70"/>
    </row>
    <row r="309" ht="11.25">
      <c r="I309" s="70"/>
    </row>
    <row r="310" ht="11.25">
      <c r="I310" s="70"/>
    </row>
    <row r="311" ht="11.25">
      <c r="I311" s="70"/>
    </row>
    <row r="312" ht="11.25">
      <c r="I312" s="70"/>
    </row>
    <row r="313" ht="11.25">
      <c r="I313" s="70"/>
    </row>
    <row r="314" ht="11.25">
      <c r="I314" s="70"/>
    </row>
    <row r="315" ht="11.25">
      <c r="I315" s="70"/>
    </row>
    <row r="316" ht="11.25">
      <c r="I316" s="70"/>
    </row>
    <row r="317" ht="11.25">
      <c r="I317" s="70"/>
    </row>
    <row r="318" ht="11.25">
      <c r="I318" s="70"/>
    </row>
    <row r="319" ht="11.25">
      <c r="I319" s="70"/>
    </row>
    <row r="320" ht="11.25">
      <c r="I320" s="70"/>
    </row>
    <row r="321" ht="11.25">
      <c r="I321" s="70"/>
    </row>
    <row r="322" ht="11.25">
      <c r="I322" s="70"/>
    </row>
    <row r="323" ht="11.25">
      <c r="I323" s="70"/>
    </row>
    <row r="324" ht="11.25">
      <c r="I324" s="70"/>
    </row>
    <row r="325" ht="11.25">
      <c r="I325" s="70"/>
    </row>
    <row r="326" ht="11.25">
      <c r="I326" s="70"/>
    </row>
    <row r="327" ht="11.25">
      <c r="I327" s="70"/>
    </row>
    <row r="328" ht="11.25">
      <c r="I328" s="70"/>
    </row>
    <row r="329" ht="11.25">
      <c r="I329" s="70"/>
    </row>
    <row r="330" ht="11.25">
      <c r="I330" s="70"/>
    </row>
    <row r="331" ht="11.25">
      <c r="I331" s="70"/>
    </row>
    <row r="332" ht="11.25">
      <c r="I332" s="70"/>
    </row>
    <row r="333" ht="11.25">
      <c r="I333" s="70"/>
    </row>
    <row r="334" ht="11.25">
      <c r="I334" s="70"/>
    </row>
    <row r="335" ht="11.25">
      <c r="I335" s="70"/>
    </row>
    <row r="336" ht="11.25">
      <c r="I336" s="70"/>
    </row>
    <row r="337" ht="11.25">
      <c r="I337" s="70"/>
    </row>
    <row r="338" ht="11.25">
      <c r="I338" s="70"/>
    </row>
    <row r="339" ht="11.25">
      <c r="I339" s="70"/>
    </row>
    <row r="340" ht="11.25">
      <c r="I340" s="70"/>
    </row>
    <row r="341" ht="11.25">
      <c r="I341" s="70"/>
    </row>
    <row r="342" ht="11.25">
      <c r="I342" s="70"/>
    </row>
    <row r="343" ht="11.25">
      <c r="I343" s="70"/>
    </row>
    <row r="344" ht="11.25">
      <c r="I344" s="70"/>
    </row>
    <row r="345" ht="11.25">
      <c r="I345" s="70"/>
    </row>
    <row r="346" ht="11.25">
      <c r="I346" s="70"/>
    </row>
    <row r="347" ht="11.25">
      <c r="I347" s="70"/>
    </row>
    <row r="348" ht="11.25">
      <c r="I348" s="70"/>
    </row>
    <row r="349" ht="11.25">
      <c r="I349" s="70"/>
    </row>
    <row r="350" ht="11.25">
      <c r="I350" s="132"/>
    </row>
    <row r="360" ht="11.25">
      <c r="I360" s="136"/>
    </row>
  </sheetData>
  <sheetProtection/>
  <mergeCells count="17">
    <mergeCell ref="J9:J10"/>
    <mergeCell ref="K9:K10"/>
    <mergeCell ref="L9:L10"/>
    <mergeCell ref="J4:L4"/>
    <mergeCell ref="J5:L5"/>
    <mergeCell ref="A6:L6"/>
    <mergeCell ref="A7:L7"/>
    <mergeCell ref="G8:H8"/>
    <mergeCell ref="B9:G9"/>
    <mergeCell ref="H9:H10"/>
    <mergeCell ref="D10:F10"/>
    <mergeCell ref="I9:I10"/>
    <mergeCell ref="D1:H1"/>
    <mergeCell ref="A2:H2"/>
    <mergeCell ref="B3:H3"/>
    <mergeCell ref="E4:G4"/>
    <mergeCell ref="B5:H5"/>
  </mergeCells>
  <printOptions/>
  <pageMargins left="0.2362204724409449" right="0.2362204724409449" top="0.7480314960629921" bottom="0.7480314960629921" header="0.31496062992125984" footer="0.31496062992125984"/>
  <pageSetup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M74"/>
  <sheetViews>
    <sheetView zoomScalePageLayoutView="0" workbookViewId="0" topLeftCell="A1">
      <selection activeCell="K4" sqref="K4"/>
    </sheetView>
  </sheetViews>
  <sheetFormatPr defaultColWidth="9.140625" defaultRowHeight="12.75"/>
  <cols>
    <col min="1" max="1" width="6.28125" style="165" customWidth="1"/>
    <col min="2" max="2" width="53.7109375" style="165" customWidth="1"/>
    <col min="3" max="9" width="9.140625" style="165" customWidth="1"/>
    <col min="10" max="10" width="12.57421875" style="165" customWidth="1"/>
    <col min="11" max="11" width="10.140625" style="165" customWidth="1"/>
    <col min="12" max="13" width="12.421875" style="165" customWidth="1"/>
    <col min="14" max="16384" width="9.140625" style="165" customWidth="1"/>
  </cols>
  <sheetData>
    <row r="1" spans="11:13" ht="12.75">
      <c r="K1" s="299" t="s">
        <v>235</v>
      </c>
      <c r="L1" s="299"/>
      <c r="M1" s="299"/>
    </row>
    <row r="2" spans="11:13" ht="12.75">
      <c r="K2" s="297" t="s">
        <v>434</v>
      </c>
      <c r="L2" s="297"/>
      <c r="M2" s="297"/>
    </row>
    <row r="3" spans="6:13" ht="73.5" customHeight="1">
      <c r="F3" s="300"/>
      <c r="G3" s="300"/>
      <c r="H3" s="300"/>
      <c r="I3" s="300"/>
      <c r="K3" s="297"/>
      <c r="L3" s="297"/>
      <c r="M3" s="297"/>
    </row>
    <row r="5" spans="2:12" ht="42" customHeight="1">
      <c r="B5" s="298" t="s">
        <v>427</v>
      </c>
      <c r="C5" s="298"/>
      <c r="D5" s="298"/>
      <c r="E5" s="298"/>
      <c r="F5" s="298"/>
      <c r="G5" s="298"/>
      <c r="H5" s="298"/>
      <c r="I5" s="298"/>
      <c r="J5" s="298"/>
      <c r="K5" s="298"/>
      <c r="L5" s="298"/>
    </row>
    <row r="8" spans="1:13" ht="72" customHeight="1">
      <c r="A8" s="166" t="s">
        <v>225</v>
      </c>
      <c r="B8" s="167" t="s">
        <v>226</v>
      </c>
      <c r="C8" s="301" t="s">
        <v>227</v>
      </c>
      <c r="D8" s="302"/>
      <c r="E8" s="303"/>
      <c r="F8" s="168" t="s">
        <v>228</v>
      </c>
      <c r="G8" s="169" t="s">
        <v>229</v>
      </c>
      <c r="H8" s="169" t="s">
        <v>230</v>
      </c>
      <c r="I8" s="170" t="s">
        <v>392</v>
      </c>
      <c r="J8" s="170" t="s">
        <v>406</v>
      </c>
      <c r="K8" s="170" t="s">
        <v>422</v>
      </c>
      <c r="L8" s="170" t="s">
        <v>336</v>
      </c>
      <c r="M8" s="170" t="s">
        <v>337</v>
      </c>
    </row>
    <row r="9" spans="1:13" ht="27" customHeight="1">
      <c r="A9" s="171">
        <v>1</v>
      </c>
      <c r="B9" s="72" t="s">
        <v>153</v>
      </c>
      <c r="C9" s="172" t="s">
        <v>132</v>
      </c>
      <c r="D9" s="172" t="s">
        <v>31</v>
      </c>
      <c r="E9" s="172" t="s">
        <v>189</v>
      </c>
      <c r="F9" s="173"/>
      <c r="G9" s="172" t="s">
        <v>132</v>
      </c>
      <c r="H9" s="172" t="s">
        <v>49</v>
      </c>
      <c r="I9" s="174">
        <f>I10</f>
        <v>520</v>
      </c>
      <c r="J9" s="174">
        <f>J10</f>
        <v>520</v>
      </c>
      <c r="K9" s="174">
        <f>K10</f>
        <v>259.4</v>
      </c>
      <c r="L9" s="187">
        <f>K9/I9*100</f>
        <v>49.88461538461538</v>
      </c>
      <c r="M9" s="187">
        <f>K9/J9*100</f>
        <v>49.88461538461538</v>
      </c>
    </row>
    <row r="10" spans="1:13" ht="48" customHeight="1">
      <c r="A10" s="175"/>
      <c r="B10" s="110" t="s">
        <v>154</v>
      </c>
      <c r="C10" s="172" t="s">
        <v>132</v>
      </c>
      <c r="D10" s="172" t="s">
        <v>168</v>
      </c>
      <c r="E10" s="172"/>
      <c r="F10" s="173"/>
      <c r="G10" s="172" t="s">
        <v>132</v>
      </c>
      <c r="H10" s="172" t="s">
        <v>49</v>
      </c>
      <c r="I10" s="174">
        <f>I11+I13+I15</f>
        <v>520</v>
      </c>
      <c r="J10" s="174">
        <f>J11+J13+J15</f>
        <v>520</v>
      </c>
      <c r="K10" s="174">
        <f>K11+K13+K15</f>
        <v>259.4</v>
      </c>
      <c r="L10" s="187">
        <f aca="true" t="shared" si="0" ref="L10:L73">K10/I10*100</f>
        <v>49.88461538461538</v>
      </c>
      <c r="M10" s="187">
        <f aca="true" t="shared" si="1" ref="M10:M73">K10/J10*100</f>
        <v>49.88461538461538</v>
      </c>
    </row>
    <row r="11" spans="1:13" ht="69" customHeight="1">
      <c r="A11" s="175"/>
      <c r="B11" s="89" t="s">
        <v>155</v>
      </c>
      <c r="C11" s="176" t="s">
        <v>132</v>
      </c>
      <c r="D11" s="176" t="s">
        <v>168</v>
      </c>
      <c r="E11" s="176" t="s">
        <v>184</v>
      </c>
      <c r="F11" s="177"/>
      <c r="G11" s="176" t="s">
        <v>132</v>
      </c>
      <c r="H11" s="176" t="s">
        <v>49</v>
      </c>
      <c r="I11" s="178">
        <f>I12</f>
        <v>85</v>
      </c>
      <c r="J11" s="178">
        <f>J12</f>
        <v>85</v>
      </c>
      <c r="K11" s="178">
        <f>K12</f>
        <v>24.7</v>
      </c>
      <c r="L11" s="188">
        <f t="shared" si="0"/>
        <v>29.058823529411764</v>
      </c>
      <c r="M11" s="188">
        <f t="shared" si="1"/>
        <v>29.058823529411764</v>
      </c>
    </row>
    <row r="12" spans="1:13" ht="13.5" customHeight="1">
      <c r="A12" s="175"/>
      <c r="B12" s="92" t="s">
        <v>82</v>
      </c>
      <c r="C12" s="176" t="s">
        <v>132</v>
      </c>
      <c r="D12" s="176" t="s">
        <v>168</v>
      </c>
      <c r="E12" s="176" t="s">
        <v>184</v>
      </c>
      <c r="F12" s="177">
        <v>240</v>
      </c>
      <c r="G12" s="176" t="s">
        <v>132</v>
      </c>
      <c r="H12" s="176" t="s">
        <v>49</v>
      </c>
      <c r="I12" s="178">
        <v>85</v>
      </c>
      <c r="J12" s="178">
        <v>85</v>
      </c>
      <c r="K12" s="178">
        <v>24.7</v>
      </c>
      <c r="L12" s="188">
        <f t="shared" si="0"/>
        <v>29.058823529411764</v>
      </c>
      <c r="M12" s="188">
        <f t="shared" si="1"/>
        <v>29.058823529411764</v>
      </c>
    </row>
    <row r="13" spans="1:13" ht="69.75" customHeight="1">
      <c r="A13" s="175"/>
      <c r="B13" s="112" t="s">
        <v>156</v>
      </c>
      <c r="C13" s="176" t="s">
        <v>132</v>
      </c>
      <c r="D13" s="176" t="s">
        <v>168</v>
      </c>
      <c r="E13" s="176" t="s">
        <v>185</v>
      </c>
      <c r="F13" s="177"/>
      <c r="G13" s="176" t="s">
        <v>132</v>
      </c>
      <c r="H13" s="176" t="s">
        <v>49</v>
      </c>
      <c r="I13" s="178">
        <f>I14</f>
        <v>350</v>
      </c>
      <c r="J13" s="178">
        <f>J14</f>
        <v>350</v>
      </c>
      <c r="K13" s="178">
        <f>K14</f>
        <v>195.4</v>
      </c>
      <c r="L13" s="188">
        <f t="shared" si="0"/>
        <v>55.82857142857143</v>
      </c>
      <c r="M13" s="188">
        <f t="shared" si="1"/>
        <v>55.82857142857143</v>
      </c>
    </row>
    <row r="14" spans="1:13" ht="23.25" customHeight="1">
      <c r="A14" s="175"/>
      <c r="B14" s="92" t="s">
        <v>82</v>
      </c>
      <c r="C14" s="176" t="s">
        <v>132</v>
      </c>
      <c r="D14" s="176" t="s">
        <v>168</v>
      </c>
      <c r="E14" s="176" t="s">
        <v>185</v>
      </c>
      <c r="F14" s="177">
        <v>240</v>
      </c>
      <c r="G14" s="176" t="s">
        <v>132</v>
      </c>
      <c r="H14" s="176" t="s">
        <v>49</v>
      </c>
      <c r="I14" s="178">
        <v>350</v>
      </c>
      <c r="J14" s="178">
        <v>350</v>
      </c>
      <c r="K14" s="178">
        <v>195.4</v>
      </c>
      <c r="L14" s="188">
        <f t="shared" si="0"/>
        <v>55.82857142857143</v>
      </c>
      <c r="M14" s="188">
        <f t="shared" si="1"/>
        <v>55.82857142857143</v>
      </c>
    </row>
    <row r="15" spans="1:13" ht="57" customHeight="1">
      <c r="A15" s="175"/>
      <c r="B15" s="113" t="s">
        <v>157</v>
      </c>
      <c r="C15" s="176" t="s">
        <v>132</v>
      </c>
      <c r="D15" s="176" t="s">
        <v>168</v>
      </c>
      <c r="E15" s="176" t="s">
        <v>186</v>
      </c>
      <c r="F15" s="177"/>
      <c r="G15" s="176" t="s">
        <v>132</v>
      </c>
      <c r="H15" s="176" t="s">
        <v>49</v>
      </c>
      <c r="I15" s="178">
        <f>I16</f>
        <v>85</v>
      </c>
      <c r="J15" s="178">
        <f>J16</f>
        <v>85</v>
      </c>
      <c r="K15" s="178">
        <f>K16</f>
        <v>39.3</v>
      </c>
      <c r="L15" s="188">
        <f t="shared" si="0"/>
        <v>46.23529411764706</v>
      </c>
      <c r="M15" s="188">
        <f t="shared" si="1"/>
        <v>46.23529411764706</v>
      </c>
    </row>
    <row r="16" spans="1:13" ht="18" customHeight="1">
      <c r="A16" s="175"/>
      <c r="B16" s="92" t="s">
        <v>82</v>
      </c>
      <c r="C16" s="176" t="s">
        <v>132</v>
      </c>
      <c r="D16" s="176" t="s">
        <v>168</v>
      </c>
      <c r="E16" s="176" t="s">
        <v>186</v>
      </c>
      <c r="F16" s="177">
        <v>240</v>
      </c>
      <c r="G16" s="176" t="s">
        <v>132</v>
      </c>
      <c r="H16" s="176" t="s">
        <v>49</v>
      </c>
      <c r="I16" s="178">
        <v>85</v>
      </c>
      <c r="J16" s="178">
        <v>85</v>
      </c>
      <c r="K16" s="178">
        <v>39.3</v>
      </c>
      <c r="L16" s="188">
        <f t="shared" si="0"/>
        <v>46.23529411764706</v>
      </c>
      <c r="M16" s="188">
        <f t="shared" si="1"/>
        <v>46.23529411764706</v>
      </c>
    </row>
    <row r="17" spans="1:13" ht="34.5" customHeight="1">
      <c r="A17" s="175">
        <v>2</v>
      </c>
      <c r="B17" s="114" t="s">
        <v>208</v>
      </c>
      <c r="C17" s="172" t="s">
        <v>134</v>
      </c>
      <c r="D17" s="172" t="s">
        <v>31</v>
      </c>
      <c r="E17" s="172" t="s">
        <v>189</v>
      </c>
      <c r="F17" s="173"/>
      <c r="G17" s="172" t="s">
        <v>132</v>
      </c>
      <c r="H17" s="172" t="s">
        <v>49</v>
      </c>
      <c r="I17" s="174">
        <f>I18+I20</f>
        <v>2950</v>
      </c>
      <c r="J17" s="174">
        <f>J18+J20</f>
        <v>2950</v>
      </c>
      <c r="K17" s="174">
        <f>K18+K20</f>
        <v>1332.6</v>
      </c>
      <c r="L17" s="187">
        <f t="shared" si="0"/>
        <v>45.1728813559322</v>
      </c>
      <c r="M17" s="187">
        <f t="shared" si="1"/>
        <v>45.1728813559322</v>
      </c>
    </row>
    <row r="18" spans="1:13" ht="37.5" customHeight="1">
      <c r="A18" s="175"/>
      <c r="B18" s="92" t="s">
        <v>209</v>
      </c>
      <c r="C18" s="176" t="s">
        <v>134</v>
      </c>
      <c r="D18" s="176" t="s">
        <v>168</v>
      </c>
      <c r="E18" s="176"/>
      <c r="F18" s="177"/>
      <c r="G18" s="176" t="s">
        <v>132</v>
      </c>
      <c r="H18" s="176" t="s">
        <v>49</v>
      </c>
      <c r="I18" s="178">
        <f>I19</f>
        <v>450</v>
      </c>
      <c r="J18" s="178">
        <f>J19</f>
        <v>650</v>
      </c>
      <c r="K18" s="178">
        <f>K19</f>
        <v>380.6</v>
      </c>
      <c r="L18" s="188">
        <f t="shared" si="0"/>
        <v>84.57777777777778</v>
      </c>
      <c r="M18" s="188">
        <f t="shared" si="1"/>
        <v>58.55384615384616</v>
      </c>
    </row>
    <row r="19" spans="1:13" ht="18" customHeight="1">
      <c r="A19" s="175"/>
      <c r="B19" s="92" t="s">
        <v>82</v>
      </c>
      <c r="C19" s="176" t="s">
        <v>134</v>
      </c>
      <c r="D19" s="176" t="s">
        <v>168</v>
      </c>
      <c r="E19" s="176" t="s">
        <v>210</v>
      </c>
      <c r="F19" s="177">
        <v>240</v>
      </c>
      <c r="G19" s="176" t="s">
        <v>132</v>
      </c>
      <c r="H19" s="176" t="s">
        <v>49</v>
      </c>
      <c r="I19" s="178">
        <v>450</v>
      </c>
      <c r="J19" s="178">
        <v>650</v>
      </c>
      <c r="K19" s="178">
        <v>380.6</v>
      </c>
      <c r="L19" s="188">
        <f t="shared" si="0"/>
        <v>84.57777777777778</v>
      </c>
      <c r="M19" s="188">
        <f t="shared" si="1"/>
        <v>58.55384615384616</v>
      </c>
    </row>
    <row r="20" spans="1:13" ht="26.25" customHeight="1">
      <c r="A20" s="175"/>
      <c r="B20" s="92" t="s">
        <v>393</v>
      </c>
      <c r="C20" s="176" t="s">
        <v>134</v>
      </c>
      <c r="D20" s="176" t="s">
        <v>168</v>
      </c>
      <c r="E20" s="176" t="s">
        <v>369</v>
      </c>
      <c r="F20" s="177"/>
      <c r="G20" s="176" t="s">
        <v>132</v>
      </c>
      <c r="H20" s="176" t="s">
        <v>49</v>
      </c>
      <c r="I20" s="178">
        <f>I21</f>
        <v>2500</v>
      </c>
      <c r="J20" s="178">
        <f>J21</f>
        <v>2300</v>
      </c>
      <c r="K20" s="178">
        <f>K21</f>
        <v>952</v>
      </c>
      <c r="L20" s="188">
        <f t="shared" si="0"/>
        <v>38.080000000000005</v>
      </c>
      <c r="M20" s="188">
        <f t="shared" si="1"/>
        <v>41.391304347826086</v>
      </c>
    </row>
    <row r="21" spans="1:13" ht="18" customHeight="1">
      <c r="A21" s="175"/>
      <c r="B21" s="92" t="s">
        <v>82</v>
      </c>
      <c r="C21" s="176" t="s">
        <v>134</v>
      </c>
      <c r="D21" s="176" t="s">
        <v>168</v>
      </c>
      <c r="E21" s="176" t="s">
        <v>369</v>
      </c>
      <c r="F21" s="177">
        <v>240</v>
      </c>
      <c r="G21" s="176" t="s">
        <v>132</v>
      </c>
      <c r="H21" s="176" t="s">
        <v>49</v>
      </c>
      <c r="I21" s="178">
        <v>2500</v>
      </c>
      <c r="J21" s="178">
        <v>2300</v>
      </c>
      <c r="K21" s="178">
        <v>952</v>
      </c>
      <c r="L21" s="188">
        <f t="shared" si="0"/>
        <v>38.080000000000005</v>
      </c>
      <c r="M21" s="188">
        <f t="shared" si="1"/>
        <v>41.391304347826086</v>
      </c>
    </row>
    <row r="22" spans="1:13" ht="44.25" customHeight="1">
      <c r="A22" s="175">
        <v>3</v>
      </c>
      <c r="B22" s="72" t="s">
        <v>205</v>
      </c>
      <c r="C22" s="172" t="s">
        <v>133</v>
      </c>
      <c r="D22" s="172" t="s">
        <v>31</v>
      </c>
      <c r="E22" s="172" t="s">
        <v>189</v>
      </c>
      <c r="F22" s="173"/>
      <c r="G22" s="179" t="s">
        <v>132</v>
      </c>
      <c r="H22" s="179" t="s">
        <v>49</v>
      </c>
      <c r="I22" s="174">
        <f>I26</f>
        <v>172</v>
      </c>
      <c r="J22" s="174">
        <f>J26</f>
        <v>172</v>
      </c>
      <c r="K22" s="174">
        <f>K26</f>
        <v>39</v>
      </c>
      <c r="L22" s="187">
        <f t="shared" si="0"/>
        <v>22.674418604651162</v>
      </c>
      <c r="M22" s="187">
        <f t="shared" si="1"/>
        <v>22.674418604651162</v>
      </c>
    </row>
    <row r="23" spans="1:13" ht="27.75" customHeight="1">
      <c r="A23" s="175"/>
      <c r="B23" s="110" t="s">
        <v>206</v>
      </c>
      <c r="C23" s="176" t="s">
        <v>133</v>
      </c>
      <c r="D23" s="176" t="s">
        <v>31</v>
      </c>
      <c r="E23" s="176"/>
      <c r="F23" s="177"/>
      <c r="G23" s="180" t="s">
        <v>132</v>
      </c>
      <c r="H23" s="180" t="s">
        <v>49</v>
      </c>
      <c r="I23" s="178">
        <f aca="true" t="shared" si="2" ref="I23:K25">I24</f>
        <v>172</v>
      </c>
      <c r="J23" s="178">
        <f t="shared" si="2"/>
        <v>172</v>
      </c>
      <c r="K23" s="178">
        <f t="shared" si="2"/>
        <v>39</v>
      </c>
      <c r="L23" s="188">
        <f t="shared" si="0"/>
        <v>22.674418604651162</v>
      </c>
      <c r="M23" s="188">
        <f t="shared" si="1"/>
        <v>22.674418604651162</v>
      </c>
    </row>
    <row r="24" spans="1:13" ht="21" customHeight="1">
      <c r="A24" s="175"/>
      <c r="B24" s="92" t="s">
        <v>231</v>
      </c>
      <c r="C24" s="176" t="s">
        <v>133</v>
      </c>
      <c r="D24" s="176" t="s">
        <v>168</v>
      </c>
      <c r="E24" s="176" t="s">
        <v>189</v>
      </c>
      <c r="F24" s="177"/>
      <c r="G24" s="180" t="s">
        <v>132</v>
      </c>
      <c r="H24" s="180" t="s">
        <v>49</v>
      </c>
      <c r="I24" s="178">
        <f t="shared" si="2"/>
        <v>172</v>
      </c>
      <c r="J24" s="178">
        <f t="shared" si="2"/>
        <v>172</v>
      </c>
      <c r="K24" s="178">
        <f t="shared" si="2"/>
        <v>39</v>
      </c>
      <c r="L24" s="188">
        <f t="shared" si="0"/>
        <v>22.674418604651162</v>
      </c>
      <c r="M24" s="188">
        <f t="shared" si="1"/>
        <v>22.674418604651162</v>
      </c>
    </row>
    <row r="25" spans="1:13" ht="30" customHeight="1">
      <c r="A25" s="175"/>
      <c r="B25" s="92" t="s">
        <v>222</v>
      </c>
      <c r="C25" s="176" t="s">
        <v>133</v>
      </c>
      <c r="D25" s="176" t="s">
        <v>168</v>
      </c>
      <c r="E25" s="176" t="s">
        <v>203</v>
      </c>
      <c r="F25" s="177"/>
      <c r="G25" s="180" t="s">
        <v>132</v>
      </c>
      <c r="H25" s="180" t="s">
        <v>49</v>
      </c>
      <c r="I25" s="178">
        <f t="shared" si="2"/>
        <v>172</v>
      </c>
      <c r="J25" s="178">
        <f t="shared" si="2"/>
        <v>172</v>
      </c>
      <c r="K25" s="178">
        <f t="shared" si="2"/>
        <v>39</v>
      </c>
      <c r="L25" s="188">
        <f t="shared" si="0"/>
        <v>22.674418604651162</v>
      </c>
      <c r="M25" s="188">
        <f t="shared" si="1"/>
        <v>22.674418604651162</v>
      </c>
    </row>
    <row r="26" spans="1:13" ht="16.5" customHeight="1">
      <c r="A26" s="175"/>
      <c r="B26" s="92" t="s">
        <v>221</v>
      </c>
      <c r="C26" s="176" t="s">
        <v>133</v>
      </c>
      <c r="D26" s="176" t="s">
        <v>168</v>
      </c>
      <c r="E26" s="176" t="s">
        <v>203</v>
      </c>
      <c r="F26" s="177">
        <v>360</v>
      </c>
      <c r="G26" s="180" t="s">
        <v>132</v>
      </c>
      <c r="H26" s="180" t="s">
        <v>49</v>
      </c>
      <c r="I26" s="178">
        <v>172</v>
      </c>
      <c r="J26" s="178">
        <v>172</v>
      </c>
      <c r="K26" s="178">
        <v>39</v>
      </c>
      <c r="L26" s="188">
        <f t="shared" si="0"/>
        <v>22.674418604651162</v>
      </c>
      <c r="M26" s="188">
        <f t="shared" si="1"/>
        <v>22.674418604651162</v>
      </c>
    </row>
    <row r="27" spans="1:13" ht="32.25" customHeight="1">
      <c r="A27" s="175">
        <v>4</v>
      </c>
      <c r="B27" s="74" t="s">
        <v>370</v>
      </c>
      <c r="C27" s="172" t="s">
        <v>136</v>
      </c>
      <c r="D27" s="172" t="s">
        <v>31</v>
      </c>
      <c r="E27" s="172" t="s">
        <v>189</v>
      </c>
      <c r="F27" s="173"/>
      <c r="G27" s="172" t="s">
        <v>133</v>
      </c>
      <c r="H27" s="172" t="s">
        <v>149</v>
      </c>
      <c r="I27" s="181">
        <f>I28+I31</f>
        <v>977.3</v>
      </c>
      <c r="J27" s="181">
        <f>J28+J31</f>
        <v>977.3</v>
      </c>
      <c r="K27" s="181">
        <f>K28+K31</f>
        <v>660.7</v>
      </c>
      <c r="L27" s="189">
        <f t="shared" si="0"/>
        <v>67.60462498720968</v>
      </c>
      <c r="M27" s="189">
        <f t="shared" si="1"/>
        <v>67.60462498720968</v>
      </c>
    </row>
    <row r="28" spans="1:13" ht="36" customHeight="1">
      <c r="A28" s="171"/>
      <c r="B28" s="115" t="s">
        <v>394</v>
      </c>
      <c r="C28" s="172" t="s">
        <v>136</v>
      </c>
      <c r="D28" s="172" t="s">
        <v>168</v>
      </c>
      <c r="E28" s="172" t="s">
        <v>189</v>
      </c>
      <c r="F28" s="173"/>
      <c r="G28" s="172" t="s">
        <v>133</v>
      </c>
      <c r="H28" s="172" t="s">
        <v>149</v>
      </c>
      <c r="I28" s="181">
        <f aca="true" t="shared" si="3" ref="I28:K29">I29</f>
        <v>977.3</v>
      </c>
      <c r="J28" s="181">
        <f t="shared" si="3"/>
        <v>977.3</v>
      </c>
      <c r="K28" s="181">
        <f t="shared" si="3"/>
        <v>660.7</v>
      </c>
      <c r="L28" s="189">
        <f t="shared" si="0"/>
        <v>67.60462498720968</v>
      </c>
      <c r="M28" s="189">
        <f t="shared" si="1"/>
        <v>67.60462498720968</v>
      </c>
    </row>
    <row r="29" spans="1:13" ht="18.75" customHeight="1">
      <c r="A29" s="175"/>
      <c r="B29" s="86" t="s">
        <v>395</v>
      </c>
      <c r="C29" s="176" t="s">
        <v>136</v>
      </c>
      <c r="D29" s="176" t="s">
        <v>168</v>
      </c>
      <c r="E29" s="176" t="s">
        <v>191</v>
      </c>
      <c r="F29" s="177"/>
      <c r="G29" s="176" t="s">
        <v>133</v>
      </c>
      <c r="H29" s="176" t="s">
        <v>149</v>
      </c>
      <c r="I29" s="182">
        <f t="shared" si="3"/>
        <v>977.3</v>
      </c>
      <c r="J29" s="182">
        <f t="shared" si="3"/>
        <v>977.3</v>
      </c>
      <c r="K29" s="182">
        <f t="shared" si="3"/>
        <v>660.7</v>
      </c>
      <c r="L29" s="190">
        <f t="shared" si="0"/>
        <v>67.60462498720968</v>
      </c>
      <c r="M29" s="190">
        <f t="shared" si="1"/>
        <v>67.60462498720968</v>
      </c>
    </row>
    <row r="30" spans="1:13" ht="22.5" customHeight="1">
      <c r="A30" s="175"/>
      <c r="B30" s="92" t="s">
        <v>82</v>
      </c>
      <c r="C30" s="176" t="s">
        <v>136</v>
      </c>
      <c r="D30" s="176" t="s">
        <v>168</v>
      </c>
      <c r="E30" s="176" t="s">
        <v>191</v>
      </c>
      <c r="F30" s="177">
        <v>240</v>
      </c>
      <c r="G30" s="176" t="s">
        <v>133</v>
      </c>
      <c r="H30" s="176" t="s">
        <v>149</v>
      </c>
      <c r="I30" s="182">
        <v>977.3</v>
      </c>
      <c r="J30" s="182">
        <v>977.3</v>
      </c>
      <c r="K30" s="182">
        <v>660.7</v>
      </c>
      <c r="L30" s="190">
        <f t="shared" si="0"/>
        <v>67.60462498720968</v>
      </c>
      <c r="M30" s="190">
        <f t="shared" si="1"/>
        <v>67.60462498720968</v>
      </c>
    </row>
    <row r="31" spans="1:13" ht="24.75" customHeight="1" hidden="1">
      <c r="A31" s="175"/>
      <c r="B31" s="92" t="s">
        <v>232</v>
      </c>
      <c r="C31" s="172" t="s">
        <v>136</v>
      </c>
      <c r="D31" s="172" t="s">
        <v>168</v>
      </c>
      <c r="E31" s="172" t="s">
        <v>40</v>
      </c>
      <c r="F31" s="173"/>
      <c r="G31" s="172" t="s">
        <v>133</v>
      </c>
      <c r="H31" s="172" t="s">
        <v>149</v>
      </c>
      <c r="I31" s="181">
        <v>0</v>
      </c>
      <c r="J31" s="181">
        <v>0</v>
      </c>
      <c r="K31" s="181">
        <v>0</v>
      </c>
      <c r="L31" s="189" t="e">
        <f t="shared" si="0"/>
        <v>#DIV/0!</v>
      </c>
      <c r="M31" s="189" t="e">
        <f t="shared" si="1"/>
        <v>#DIV/0!</v>
      </c>
    </row>
    <row r="32" spans="1:13" ht="22.5" customHeight="1" hidden="1">
      <c r="A32" s="175"/>
      <c r="B32" s="92" t="s">
        <v>233</v>
      </c>
      <c r="C32" s="176" t="s">
        <v>136</v>
      </c>
      <c r="D32" s="176" t="s">
        <v>168</v>
      </c>
      <c r="E32" s="176" t="s">
        <v>191</v>
      </c>
      <c r="F32" s="173"/>
      <c r="G32" s="176" t="s">
        <v>133</v>
      </c>
      <c r="H32" s="176" t="s">
        <v>149</v>
      </c>
      <c r="I32" s="182">
        <v>0</v>
      </c>
      <c r="J32" s="182">
        <v>0</v>
      </c>
      <c r="K32" s="182">
        <v>0</v>
      </c>
      <c r="L32" s="190" t="e">
        <f t="shared" si="0"/>
        <v>#DIV/0!</v>
      </c>
      <c r="M32" s="190" t="e">
        <f t="shared" si="1"/>
        <v>#DIV/0!</v>
      </c>
    </row>
    <row r="33" spans="1:13" ht="27" customHeight="1" hidden="1">
      <c r="A33" s="175"/>
      <c r="B33" s="92" t="s">
        <v>219</v>
      </c>
      <c r="C33" s="176" t="s">
        <v>136</v>
      </c>
      <c r="D33" s="176" t="s">
        <v>168</v>
      </c>
      <c r="E33" s="176" t="s">
        <v>191</v>
      </c>
      <c r="F33" s="177">
        <v>240</v>
      </c>
      <c r="G33" s="176" t="s">
        <v>133</v>
      </c>
      <c r="H33" s="176" t="s">
        <v>149</v>
      </c>
      <c r="I33" s="182">
        <v>0</v>
      </c>
      <c r="J33" s="182">
        <v>0</v>
      </c>
      <c r="K33" s="182">
        <v>0</v>
      </c>
      <c r="L33" s="190" t="e">
        <f t="shared" si="0"/>
        <v>#DIV/0!</v>
      </c>
      <c r="M33" s="190" t="e">
        <f t="shared" si="1"/>
        <v>#DIV/0!</v>
      </c>
    </row>
    <row r="34" spans="1:13" ht="30" customHeight="1">
      <c r="A34" s="175">
        <v>5</v>
      </c>
      <c r="B34" s="115" t="s">
        <v>373</v>
      </c>
      <c r="C34" s="172" t="s">
        <v>137</v>
      </c>
      <c r="D34" s="172" t="s">
        <v>31</v>
      </c>
      <c r="E34" s="172" t="s">
        <v>189</v>
      </c>
      <c r="F34" s="183"/>
      <c r="G34" s="172" t="s">
        <v>136</v>
      </c>
      <c r="H34" s="172" t="s">
        <v>33</v>
      </c>
      <c r="I34" s="181">
        <f aca="true" t="shared" si="4" ref="I34:K35">I35</f>
        <v>1</v>
      </c>
      <c r="J34" s="181">
        <f t="shared" si="4"/>
        <v>1</v>
      </c>
      <c r="K34" s="181">
        <f t="shared" si="4"/>
        <v>0</v>
      </c>
      <c r="L34" s="189">
        <f t="shared" si="0"/>
        <v>0</v>
      </c>
      <c r="M34" s="189">
        <f t="shared" si="1"/>
        <v>0</v>
      </c>
    </row>
    <row r="35" spans="1:13" ht="48.75" customHeight="1">
      <c r="A35" s="175"/>
      <c r="B35" s="101" t="s">
        <v>396</v>
      </c>
      <c r="C35" s="176" t="s">
        <v>137</v>
      </c>
      <c r="D35" s="176" t="s">
        <v>168</v>
      </c>
      <c r="E35" s="176" t="s">
        <v>192</v>
      </c>
      <c r="F35" s="183"/>
      <c r="G35" s="176" t="s">
        <v>136</v>
      </c>
      <c r="H35" s="176" t="s">
        <v>33</v>
      </c>
      <c r="I35" s="181">
        <f t="shared" si="4"/>
        <v>1</v>
      </c>
      <c r="J35" s="181">
        <f t="shared" si="4"/>
        <v>1</v>
      </c>
      <c r="K35" s="181">
        <f t="shared" si="4"/>
        <v>0</v>
      </c>
      <c r="L35" s="189">
        <f t="shared" si="0"/>
        <v>0</v>
      </c>
      <c r="M35" s="189">
        <f t="shared" si="1"/>
        <v>0</v>
      </c>
    </row>
    <row r="36" spans="1:13" ht="32.25" customHeight="1">
      <c r="A36" s="175"/>
      <c r="B36" s="92" t="s">
        <v>82</v>
      </c>
      <c r="C36" s="176" t="s">
        <v>137</v>
      </c>
      <c r="D36" s="176" t="s">
        <v>168</v>
      </c>
      <c r="E36" s="176" t="s">
        <v>192</v>
      </c>
      <c r="F36" s="184" t="s">
        <v>165</v>
      </c>
      <c r="G36" s="176" t="s">
        <v>136</v>
      </c>
      <c r="H36" s="176" t="s">
        <v>33</v>
      </c>
      <c r="I36" s="182">
        <v>1</v>
      </c>
      <c r="J36" s="182">
        <v>1</v>
      </c>
      <c r="K36" s="182">
        <v>0</v>
      </c>
      <c r="L36" s="190">
        <f t="shared" si="0"/>
        <v>0</v>
      </c>
      <c r="M36" s="190">
        <f t="shared" si="1"/>
        <v>0</v>
      </c>
    </row>
    <row r="37" spans="1:13" ht="48" customHeight="1" hidden="1">
      <c r="A37" s="175">
        <v>6</v>
      </c>
      <c r="B37" s="114" t="s">
        <v>204</v>
      </c>
      <c r="C37" s="172" t="s">
        <v>21</v>
      </c>
      <c r="D37" s="172" t="s">
        <v>31</v>
      </c>
      <c r="E37" s="172" t="s">
        <v>189</v>
      </c>
      <c r="F37" s="173"/>
      <c r="G37" s="172" t="s">
        <v>137</v>
      </c>
      <c r="H37" s="172" t="s">
        <v>133</v>
      </c>
      <c r="I37" s="181">
        <f aca="true" t="shared" si="5" ref="I37:K40">I38</f>
        <v>0</v>
      </c>
      <c r="J37" s="181">
        <f t="shared" si="5"/>
        <v>0</v>
      </c>
      <c r="K37" s="181">
        <f t="shared" si="5"/>
        <v>0</v>
      </c>
      <c r="L37" s="189" t="e">
        <f t="shared" si="0"/>
        <v>#DIV/0!</v>
      </c>
      <c r="M37" s="189" t="e">
        <f t="shared" si="1"/>
        <v>#DIV/0!</v>
      </c>
    </row>
    <row r="38" spans="1:13" ht="26.25" customHeight="1" hidden="1">
      <c r="A38" s="175"/>
      <c r="B38" s="114" t="s">
        <v>17</v>
      </c>
      <c r="C38" s="172" t="s">
        <v>21</v>
      </c>
      <c r="D38" s="172" t="s">
        <v>168</v>
      </c>
      <c r="E38" s="172" t="s">
        <v>189</v>
      </c>
      <c r="F38" s="173"/>
      <c r="G38" s="172" t="s">
        <v>137</v>
      </c>
      <c r="H38" s="172" t="s">
        <v>133</v>
      </c>
      <c r="I38" s="181">
        <f t="shared" si="5"/>
        <v>0</v>
      </c>
      <c r="J38" s="181">
        <f t="shared" si="5"/>
        <v>0</v>
      </c>
      <c r="K38" s="181">
        <f t="shared" si="5"/>
        <v>0</v>
      </c>
      <c r="L38" s="189" t="e">
        <f t="shared" si="0"/>
        <v>#DIV/0!</v>
      </c>
      <c r="M38" s="189" t="e">
        <f t="shared" si="1"/>
        <v>#DIV/0!</v>
      </c>
    </row>
    <row r="39" spans="1:13" ht="28.5" customHeight="1" hidden="1">
      <c r="A39" s="175"/>
      <c r="B39" s="92" t="s">
        <v>18</v>
      </c>
      <c r="C39" s="176" t="s">
        <v>21</v>
      </c>
      <c r="D39" s="176" t="s">
        <v>168</v>
      </c>
      <c r="E39" s="176" t="s">
        <v>207</v>
      </c>
      <c r="F39" s="177"/>
      <c r="G39" s="176" t="s">
        <v>137</v>
      </c>
      <c r="H39" s="176" t="s">
        <v>133</v>
      </c>
      <c r="I39" s="182">
        <f t="shared" si="5"/>
        <v>0</v>
      </c>
      <c r="J39" s="182">
        <f t="shared" si="5"/>
        <v>0</v>
      </c>
      <c r="K39" s="182">
        <f t="shared" si="5"/>
        <v>0</v>
      </c>
      <c r="L39" s="190" t="e">
        <f t="shared" si="0"/>
        <v>#DIV/0!</v>
      </c>
      <c r="M39" s="190" t="e">
        <f t="shared" si="1"/>
        <v>#DIV/0!</v>
      </c>
    </row>
    <row r="40" spans="1:13" ht="20.25" customHeight="1" hidden="1">
      <c r="A40" s="175"/>
      <c r="B40" s="92" t="s">
        <v>19</v>
      </c>
      <c r="C40" s="176" t="s">
        <v>21</v>
      </c>
      <c r="D40" s="176" t="s">
        <v>168</v>
      </c>
      <c r="E40" s="176" t="s">
        <v>207</v>
      </c>
      <c r="F40" s="177"/>
      <c r="G40" s="176" t="s">
        <v>137</v>
      </c>
      <c r="H40" s="176" t="s">
        <v>133</v>
      </c>
      <c r="I40" s="182">
        <f t="shared" si="5"/>
        <v>0</v>
      </c>
      <c r="J40" s="182">
        <f t="shared" si="5"/>
        <v>0</v>
      </c>
      <c r="K40" s="182">
        <f t="shared" si="5"/>
        <v>0</v>
      </c>
      <c r="L40" s="190" t="e">
        <f t="shared" si="0"/>
        <v>#DIV/0!</v>
      </c>
      <c r="M40" s="190" t="e">
        <f t="shared" si="1"/>
        <v>#DIV/0!</v>
      </c>
    </row>
    <row r="41" spans="1:13" ht="21.75" customHeight="1" hidden="1">
      <c r="A41" s="175"/>
      <c r="B41" s="92" t="s">
        <v>45</v>
      </c>
      <c r="C41" s="176" t="s">
        <v>21</v>
      </c>
      <c r="D41" s="176" t="s">
        <v>168</v>
      </c>
      <c r="E41" s="176" t="s">
        <v>207</v>
      </c>
      <c r="F41" s="177">
        <v>240</v>
      </c>
      <c r="G41" s="176" t="s">
        <v>137</v>
      </c>
      <c r="H41" s="176" t="s">
        <v>133</v>
      </c>
      <c r="I41" s="182">
        <v>0</v>
      </c>
      <c r="J41" s="182">
        <v>0</v>
      </c>
      <c r="K41" s="182">
        <v>0</v>
      </c>
      <c r="L41" s="190" t="e">
        <f t="shared" si="0"/>
        <v>#DIV/0!</v>
      </c>
      <c r="M41" s="190" t="e">
        <f t="shared" si="1"/>
        <v>#DIV/0!</v>
      </c>
    </row>
    <row r="42" spans="1:13" ht="27.75" customHeight="1" hidden="1">
      <c r="A42" s="175"/>
      <c r="B42" s="92" t="s">
        <v>217</v>
      </c>
      <c r="C42" s="176" t="s">
        <v>21</v>
      </c>
      <c r="D42" s="176" t="s">
        <v>168</v>
      </c>
      <c r="E42" s="176" t="s">
        <v>218</v>
      </c>
      <c r="F42" s="177"/>
      <c r="G42" s="176" t="s">
        <v>137</v>
      </c>
      <c r="H42" s="176" t="s">
        <v>133</v>
      </c>
      <c r="I42" s="182">
        <f>I43</f>
        <v>0</v>
      </c>
      <c r="J42" s="182">
        <f>J43</f>
        <v>0</v>
      </c>
      <c r="K42" s="182">
        <f>K43</f>
        <v>0</v>
      </c>
      <c r="L42" s="190" t="e">
        <f t="shared" si="0"/>
        <v>#DIV/0!</v>
      </c>
      <c r="M42" s="190" t="e">
        <f t="shared" si="1"/>
        <v>#DIV/0!</v>
      </c>
    </row>
    <row r="43" spans="1:13" ht="15.75" customHeight="1" hidden="1">
      <c r="A43" s="175"/>
      <c r="B43" s="92" t="s">
        <v>219</v>
      </c>
      <c r="C43" s="176" t="s">
        <v>21</v>
      </c>
      <c r="D43" s="176" t="s">
        <v>168</v>
      </c>
      <c r="E43" s="176" t="s">
        <v>218</v>
      </c>
      <c r="F43" s="177">
        <v>240</v>
      </c>
      <c r="G43" s="176" t="s">
        <v>137</v>
      </c>
      <c r="H43" s="176" t="s">
        <v>133</v>
      </c>
      <c r="I43" s="182">
        <v>0</v>
      </c>
      <c r="J43" s="182">
        <v>0</v>
      </c>
      <c r="K43" s="182">
        <v>0</v>
      </c>
      <c r="L43" s="190" t="e">
        <f t="shared" si="0"/>
        <v>#DIV/0!</v>
      </c>
      <c r="M43" s="190" t="e">
        <f t="shared" si="1"/>
        <v>#DIV/0!</v>
      </c>
    </row>
    <row r="44" spans="1:13" ht="35.25" customHeight="1">
      <c r="A44" s="175">
        <v>6</v>
      </c>
      <c r="B44" s="102" t="s">
        <v>68</v>
      </c>
      <c r="C44" s="172" t="s">
        <v>139</v>
      </c>
      <c r="D44" s="172" t="s">
        <v>31</v>
      </c>
      <c r="E44" s="172" t="s">
        <v>189</v>
      </c>
      <c r="F44" s="173"/>
      <c r="G44" s="172" t="s">
        <v>137</v>
      </c>
      <c r="H44" s="172" t="s">
        <v>133</v>
      </c>
      <c r="I44" s="181">
        <f>I45+I51+I56+I59</f>
        <v>10099.2</v>
      </c>
      <c r="J44" s="181">
        <f>J45+J51+J56+J59</f>
        <v>9506.1</v>
      </c>
      <c r="K44" s="181">
        <f>K45+K51+K56+K59</f>
        <v>5230.4</v>
      </c>
      <c r="L44" s="189">
        <f t="shared" si="0"/>
        <v>51.79024081115335</v>
      </c>
      <c r="M44" s="189">
        <f t="shared" si="1"/>
        <v>55.021512502498396</v>
      </c>
    </row>
    <row r="45" spans="1:13" ht="53.25" customHeight="1">
      <c r="A45" s="109"/>
      <c r="B45" s="119" t="s">
        <v>397</v>
      </c>
      <c r="C45" s="172" t="s">
        <v>139</v>
      </c>
      <c r="D45" s="172" t="s">
        <v>168</v>
      </c>
      <c r="E45" s="172" t="s">
        <v>189</v>
      </c>
      <c r="F45" s="173"/>
      <c r="G45" s="172" t="s">
        <v>137</v>
      </c>
      <c r="H45" s="172" t="s">
        <v>133</v>
      </c>
      <c r="I45" s="181">
        <f>I46+I48</f>
        <v>4840</v>
      </c>
      <c r="J45" s="181">
        <f>J46+J48</f>
        <v>4840</v>
      </c>
      <c r="K45" s="181">
        <f>K46+K48</f>
        <v>3177.4</v>
      </c>
      <c r="L45" s="189">
        <f t="shared" si="0"/>
        <v>65.64876033057851</v>
      </c>
      <c r="M45" s="189">
        <f t="shared" si="1"/>
        <v>65.64876033057851</v>
      </c>
    </row>
    <row r="46" spans="1:13" ht="12.75">
      <c r="A46" s="109"/>
      <c r="B46" s="71" t="s">
        <v>398</v>
      </c>
      <c r="C46" s="176" t="s">
        <v>139</v>
      </c>
      <c r="D46" s="176" t="s">
        <v>168</v>
      </c>
      <c r="E46" s="176" t="s">
        <v>194</v>
      </c>
      <c r="F46" s="177"/>
      <c r="G46" s="176" t="s">
        <v>137</v>
      </c>
      <c r="H46" s="176" t="s">
        <v>133</v>
      </c>
      <c r="I46" s="182">
        <f>I47</f>
        <v>2600</v>
      </c>
      <c r="J46" s="182">
        <f>J47</f>
        <v>2600</v>
      </c>
      <c r="K46" s="182">
        <f>K47</f>
        <v>1141</v>
      </c>
      <c r="L46" s="190">
        <f t="shared" si="0"/>
        <v>43.88461538461538</v>
      </c>
      <c r="M46" s="190">
        <f t="shared" si="1"/>
        <v>43.88461538461538</v>
      </c>
    </row>
    <row r="47" spans="1:13" ht="26.25" customHeight="1">
      <c r="A47" s="109"/>
      <c r="B47" s="92" t="s">
        <v>45</v>
      </c>
      <c r="C47" s="176" t="s">
        <v>139</v>
      </c>
      <c r="D47" s="176" t="s">
        <v>168</v>
      </c>
      <c r="E47" s="176" t="s">
        <v>194</v>
      </c>
      <c r="F47" s="177">
        <v>240</v>
      </c>
      <c r="G47" s="176" t="s">
        <v>137</v>
      </c>
      <c r="H47" s="176" t="s">
        <v>133</v>
      </c>
      <c r="I47" s="182">
        <v>2600</v>
      </c>
      <c r="J47" s="182">
        <v>2600</v>
      </c>
      <c r="K47" s="182">
        <v>1141</v>
      </c>
      <c r="L47" s="190">
        <f t="shared" si="0"/>
        <v>43.88461538461538</v>
      </c>
      <c r="M47" s="190">
        <f t="shared" si="1"/>
        <v>43.88461538461538</v>
      </c>
    </row>
    <row r="48" spans="1:13" ht="37.5" customHeight="1">
      <c r="A48" s="109"/>
      <c r="B48" s="74" t="s">
        <v>399</v>
      </c>
      <c r="C48" s="172" t="s">
        <v>139</v>
      </c>
      <c r="D48" s="172" t="s">
        <v>168</v>
      </c>
      <c r="E48" s="172" t="s">
        <v>195</v>
      </c>
      <c r="F48" s="173"/>
      <c r="G48" s="172" t="s">
        <v>137</v>
      </c>
      <c r="H48" s="172" t="s">
        <v>133</v>
      </c>
      <c r="I48" s="181">
        <f>I49+I50</f>
        <v>2240</v>
      </c>
      <c r="J48" s="181">
        <f>J49+J50</f>
        <v>2240</v>
      </c>
      <c r="K48" s="181">
        <f>K49+K50</f>
        <v>2036.4</v>
      </c>
      <c r="L48" s="189">
        <f t="shared" si="0"/>
        <v>90.91071428571429</v>
      </c>
      <c r="M48" s="189">
        <f t="shared" si="1"/>
        <v>90.91071428571429</v>
      </c>
    </row>
    <row r="49" spans="1:13" ht="39.75" customHeight="1">
      <c r="A49" s="109"/>
      <c r="B49" s="120" t="s">
        <v>400</v>
      </c>
      <c r="C49" s="176" t="s">
        <v>139</v>
      </c>
      <c r="D49" s="176" t="s">
        <v>168</v>
      </c>
      <c r="E49" s="176" t="s">
        <v>195</v>
      </c>
      <c r="F49" s="177">
        <v>240</v>
      </c>
      <c r="G49" s="176" t="s">
        <v>137</v>
      </c>
      <c r="H49" s="176" t="s">
        <v>133</v>
      </c>
      <c r="I49" s="182">
        <v>240</v>
      </c>
      <c r="J49" s="182">
        <v>240</v>
      </c>
      <c r="K49" s="182">
        <v>164</v>
      </c>
      <c r="L49" s="190">
        <f t="shared" si="0"/>
        <v>68.33333333333333</v>
      </c>
      <c r="M49" s="190">
        <f t="shared" si="1"/>
        <v>68.33333333333333</v>
      </c>
    </row>
    <row r="50" spans="1:13" ht="76.5" customHeight="1">
      <c r="A50" s="109"/>
      <c r="B50" s="121" t="s">
        <v>401</v>
      </c>
      <c r="C50" s="176" t="s">
        <v>139</v>
      </c>
      <c r="D50" s="176" t="s">
        <v>168</v>
      </c>
      <c r="E50" s="176" t="s">
        <v>195</v>
      </c>
      <c r="F50" s="177">
        <v>240</v>
      </c>
      <c r="G50" s="176" t="s">
        <v>137</v>
      </c>
      <c r="H50" s="176" t="s">
        <v>133</v>
      </c>
      <c r="I50" s="182">
        <v>2000</v>
      </c>
      <c r="J50" s="182">
        <v>2000</v>
      </c>
      <c r="K50" s="182">
        <v>1872.4</v>
      </c>
      <c r="L50" s="190">
        <f t="shared" si="0"/>
        <v>93.62</v>
      </c>
      <c r="M50" s="190">
        <f t="shared" si="1"/>
        <v>93.62</v>
      </c>
    </row>
    <row r="51" spans="1:13" ht="76.5" customHeight="1">
      <c r="A51" s="175"/>
      <c r="B51" s="119" t="s">
        <v>402</v>
      </c>
      <c r="C51" s="172" t="s">
        <v>139</v>
      </c>
      <c r="D51" s="172" t="s">
        <v>169</v>
      </c>
      <c r="E51" s="172" t="s">
        <v>189</v>
      </c>
      <c r="F51" s="173"/>
      <c r="G51" s="172" t="s">
        <v>137</v>
      </c>
      <c r="H51" s="172" t="s">
        <v>133</v>
      </c>
      <c r="I51" s="181">
        <f>I52+I54</f>
        <v>950</v>
      </c>
      <c r="J51" s="181">
        <f>J52+J54</f>
        <v>1000</v>
      </c>
      <c r="K51" s="181">
        <f>K52+K54</f>
        <v>513.5</v>
      </c>
      <c r="L51" s="189">
        <f t="shared" si="0"/>
        <v>54.05263157894736</v>
      </c>
      <c r="M51" s="189">
        <f t="shared" si="1"/>
        <v>51.349999999999994</v>
      </c>
    </row>
    <row r="52" spans="1:13" ht="79.5" customHeight="1">
      <c r="A52" s="175"/>
      <c r="B52" s="122" t="s">
        <v>403</v>
      </c>
      <c r="C52" s="176" t="s">
        <v>139</v>
      </c>
      <c r="D52" s="176" t="s">
        <v>169</v>
      </c>
      <c r="E52" s="176" t="s">
        <v>196</v>
      </c>
      <c r="F52" s="177"/>
      <c r="G52" s="176" t="s">
        <v>137</v>
      </c>
      <c r="H52" s="176" t="s">
        <v>133</v>
      </c>
      <c r="I52" s="182">
        <f>I53</f>
        <v>300</v>
      </c>
      <c r="J52" s="182">
        <f>J53</f>
        <v>350</v>
      </c>
      <c r="K52" s="182">
        <f>K53</f>
        <v>325.2</v>
      </c>
      <c r="L52" s="190">
        <f t="shared" si="0"/>
        <v>108.39999999999999</v>
      </c>
      <c r="M52" s="190">
        <f t="shared" si="1"/>
        <v>92.91428571428571</v>
      </c>
    </row>
    <row r="53" spans="1:13" ht="29.25" customHeight="1">
      <c r="A53" s="175"/>
      <c r="B53" s="92" t="s">
        <v>45</v>
      </c>
      <c r="C53" s="176" t="s">
        <v>139</v>
      </c>
      <c r="D53" s="176" t="s">
        <v>169</v>
      </c>
      <c r="E53" s="176" t="s">
        <v>196</v>
      </c>
      <c r="F53" s="177">
        <v>240</v>
      </c>
      <c r="G53" s="176" t="s">
        <v>137</v>
      </c>
      <c r="H53" s="176" t="s">
        <v>133</v>
      </c>
      <c r="I53" s="182">
        <v>300</v>
      </c>
      <c r="J53" s="182">
        <v>350</v>
      </c>
      <c r="K53" s="182">
        <v>325.2</v>
      </c>
      <c r="L53" s="190">
        <f t="shared" si="0"/>
        <v>108.39999999999999</v>
      </c>
      <c r="M53" s="190">
        <f t="shared" si="1"/>
        <v>92.91428571428571</v>
      </c>
    </row>
    <row r="54" spans="1:13" ht="86.25" customHeight="1">
      <c r="A54" s="175"/>
      <c r="B54" s="122" t="s">
        <v>382</v>
      </c>
      <c r="C54" s="176" t="s">
        <v>139</v>
      </c>
      <c r="D54" s="176" t="s">
        <v>169</v>
      </c>
      <c r="E54" s="176" t="s">
        <v>197</v>
      </c>
      <c r="F54" s="177"/>
      <c r="G54" s="176" t="s">
        <v>137</v>
      </c>
      <c r="H54" s="176" t="s">
        <v>133</v>
      </c>
      <c r="I54" s="182">
        <f>I55</f>
        <v>650</v>
      </c>
      <c r="J54" s="182">
        <f>J55</f>
        <v>650</v>
      </c>
      <c r="K54" s="182">
        <f>K55</f>
        <v>188.3</v>
      </c>
      <c r="L54" s="190">
        <f t="shared" si="0"/>
        <v>28.96923076923077</v>
      </c>
      <c r="M54" s="190">
        <f t="shared" si="1"/>
        <v>28.96923076923077</v>
      </c>
    </row>
    <row r="55" spans="1:13" ht="30.75" customHeight="1">
      <c r="A55" s="109"/>
      <c r="B55" s="92" t="s">
        <v>45</v>
      </c>
      <c r="C55" s="176" t="s">
        <v>139</v>
      </c>
      <c r="D55" s="176" t="s">
        <v>169</v>
      </c>
      <c r="E55" s="176" t="s">
        <v>197</v>
      </c>
      <c r="F55" s="177">
        <v>240</v>
      </c>
      <c r="G55" s="176" t="s">
        <v>137</v>
      </c>
      <c r="H55" s="176" t="s">
        <v>133</v>
      </c>
      <c r="I55" s="182">
        <v>650</v>
      </c>
      <c r="J55" s="182">
        <v>650</v>
      </c>
      <c r="K55" s="182">
        <v>188.3</v>
      </c>
      <c r="L55" s="190">
        <f t="shared" si="0"/>
        <v>28.96923076923077</v>
      </c>
      <c r="M55" s="190">
        <f t="shared" si="1"/>
        <v>28.96923076923077</v>
      </c>
    </row>
    <row r="56" spans="1:13" ht="34.5" customHeight="1">
      <c r="A56" s="109"/>
      <c r="B56" s="123" t="s">
        <v>404</v>
      </c>
      <c r="C56" s="172" t="s">
        <v>139</v>
      </c>
      <c r="D56" s="172" t="s">
        <v>178</v>
      </c>
      <c r="E56" s="172" t="s">
        <v>189</v>
      </c>
      <c r="F56" s="173"/>
      <c r="G56" s="172" t="s">
        <v>137</v>
      </c>
      <c r="H56" s="172" t="s">
        <v>133</v>
      </c>
      <c r="I56" s="181">
        <f aca="true" t="shared" si="6" ref="I56:K57">I57</f>
        <v>491.2</v>
      </c>
      <c r="J56" s="181">
        <f t="shared" si="6"/>
        <v>978.1</v>
      </c>
      <c r="K56" s="181">
        <f t="shared" si="6"/>
        <v>770.5</v>
      </c>
      <c r="L56" s="189">
        <f t="shared" si="0"/>
        <v>156.86074918566774</v>
      </c>
      <c r="M56" s="189">
        <f t="shared" si="1"/>
        <v>78.77517636233515</v>
      </c>
    </row>
    <row r="57" spans="1:13" ht="69.75" customHeight="1">
      <c r="A57" s="109"/>
      <c r="B57" s="113" t="s">
        <v>384</v>
      </c>
      <c r="C57" s="176" t="s">
        <v>139</v>
      </c>
      <c r="D57" s="176" t="s">
        <v>178</v>
      </c>
      <c r="E57" s="176" t="s">
        <v>198</v>
      </c>
      <c r="F57" s="177"/>
      <c r="G57" s="176" t="s">
        <v>137</v>
      </c>
      <c r="H57" s="176" t="s">
        <v>133</v>
      </c>
      <c r="I57" s="182">
        <f t="shared" si="6"/>
        <v>491.2</v>
      </c>
      <c r="J57" s="182">
        <f t="shared" si="6"/>
        <v>978.1</v>
      </c>
      <c r="K57" s="182">
        <f t="shared" si="6"/>
        <v>770.5</v>
      </c>
      <c r="L57" s="190">
        <f t="shared" si="0"/>
        <v>156.86074918566774</v>
      </c>
      <c r="M57" s="190">
        <f t="shared" si="1"/>
        <v>78.77517636233515</v>
      </c>
    </row>
    <row r="58" spans="1:13" ht="33" customHeight="1">
      <c r="A58" s="109"/>
      <c r="B58" s="92" t="s">
        <v>158</v>
      </c>
      <c r="C58" s="176" t="s">
        <v>139</v>
      </c>
      <c r="D58" s="176" t="s">
        <v>178</v>
      </c>
      <c r="E58" s="176" t="s">
        <v>198</v>
      </c>
      <c r="F58" s="177">
        <v>240</v>
      </c>
      <c r="G58" s="176" t="s">
        <v>137</v>
      </c>
      <c r="H58" s="176" t="s">
        <v>133</v>
      </c>
      <c r="I58" s="182">
        <v>491.2</v>
      </c>
      <c r="J58" s="182">
        <v>978.1</v>
      </c>
      <c r="K58" s="182">
        <v>770.5</v>
      </c>
      <c r="L58" s="190">
        <f t="shared" si="0"/>
        <v>156.86074918566774</v>
      </c>
      <c r="M58" s="190">
        <f t="shared" si="1"/>
        <v>78.77517636233515</v>
      </c>
    </row>
    <row r="59" spans="1:13" ht="21.75">
      <c r="A59" s="109"/>
      <c r="B59" s="123" t="s">
        <v>405</v>
      </c>
      <c r="C59" s="172" t="s">
        <v>139</v>
      </c>
      <c r="D59" s="172" t="s">
        <v>171</v>
      </c>
      <c r="E59" s="172" t="s">
        <v>189</v>
      </c>
      <c r="F59" s="173"/>
      <c r="G59" s="172" t="s">
        <v>137</v>
      </c>
      <c r="H59" s="172" t="s">
        <v>133</v>
      </c>
      <c r="I59" s="181">
        <f aca="true" t="shared" si="7" ref="I59:K60">I60</f>
        <v>3818</v>
      </c>
      <c r="J59" s="181">
        <f t="shared" si="7"/>
        <v>2688</v>
      </c>
      <c r="K59" s="181">
        <f t="shared" si="7"/>
        <v>769</v>
      </c>
      <c r="L59" s="189">
        <f t="shared" si="0"/>
        <v>20.141435306443164</v>
      </c>
      <c r="M59" s="189">
        <f t="shared" si="1"/>
        <v>28.608630952380953</v>
      </c>
    </row>
    <row r="60" spans="1:13" ht="27" customHeight="1">
      <c r="A60" s="109"/>
      <c r="B60" s="121" t="s">
        <v>386</v>
      </c>
      <c r="C60" s="176" t="s">
        <v>139</v>
      </c>
      <c r="D60" s="176" t="s">
        <v>171</v>
      </c>
      <c r="E60" s="176" t="s">
        <v>167</v>
      </c>
      <c r="F60" s="177"/>
      <c r="G60" s="176" t="s">
        <v>137</v>
      </c>
      <c r="H60" s="176" t="s">
        <v>133</v>
      </c>
      <c r="I60" s="182">
        <f t="shared" si="7"/>
        <v>3818</v>
      </c>
      <c r="J60" s="182">
        <f t="shared" si="7"/>
        <v>2688</v>
      </c>
      <c r="K60" s="182">
        <f t="shared" si="7"/>
        <v>769</v>
      </c>
      <c r="L60" s="190">
        <f t="shared" si="0"/>
        <v>20.141435306443164</v>
      </c>
      <c r="M60" s="190">
        <f t="shared" si="1"/>
        <v>28.608630952380953</v>
      </c>
    </row>
    <row r="61" spans="1:13" ht="25.5" customHeight="1">
      <c r="A61" s="109"/>
      <c r="B61" s="92" t="s">
        <v>45</v>
      </c>
      <c r="C61" s="176" t="s">
        <v>139</v>
      </c>
      <c r="D61" s="176" t="s">
        <v>171</v>
      </c>
      <c r="E61" s="176" t="s">
        <v>167</v>
      </c>
      <c r="F61" s="177">
        <v>240</v>
      </c>
      <c r="G61" s="176" t="s">
        <v>137</v>
      </c>
      <c r="H61" s="176" t="s">
        <v>133</v>
      </c>
      <c r="I61" s="182">
        <v>3818</v>
      </c>
      <c r="J61" s="182">
        <v>2688</v>
      </c>
      <c r="K61" s="182">
        <v>769</v>
      </c>
      <c r="L61" s="190">
        <f t="shared" si="0"/>
        <v>20.141435306443164</v>
      </c>
      <c r="M61" s="190">
        <f t="shared" si="1"/>
        <v>28.608630952380953</v>
      </c>
    </row>
    <row r="62" spans="1:13" ht="51.75" customHeight="1">
      <c r="A62" s="108">
        <v>7</v>
      </c>
      <c r="B62" s="126" t="s">
        <v>211</v>
      </c>
      <c r="C62" s="172" t="s">
        <v>140</v>
      </c>
      <c r="D62" s="172" t="s">
        <v>31</v>
      </c>
      <c r="E62" s="172" t="s">
        <v>189</v>
      </c>
      <c r="F62" s="173"/>
      <c r="G62" s="172" t="s">
        <v>139</v>
      </c>
      <c r="H62" s="172" t="s">
        <v>137</v>
      </c>
      <c r="I62" s="181">
        <f aca="true" t="shared" si="8" ref="I62:K63">I63</f>
        <v>30</v>
      </c>
      <c r="J62" s="181">
        <f t="shared" si="8"/>
        <v>30</v>
      </c>
      <c r="K62" s="181">
        <f t="shared" si="8"/>
        <v>10.9</v>
      </c>
      <c r="L62" s="189">
        <f t="shared" si="0"/>
        <v>36.333333333333336</v>
      </c>
      <c r="M62" s="189">
        <f t="shared" si="1"/>
        <v>36.333333333333336</v>
      </c>
    </row>
    <row r="63" spans="1:13" ht="31.5" customHeight="1">
      <c r="A63" s="109"/>
      <c r="B63" s="127" t="s">
        <v>71</v>
      </c>
      <c r="C63" s="176" t="s">
        <v>140</v>
      </c>
      <c r="D63" s="176" t="s">
        <v>168</v>
      </c>
      <c r="E63" s="176" t="s">
        <v>200</v>
      </c>
      <c r="F63" s="177"/>
      <c r="G63" s="176" t="s">
        <v>139</v>
      </c>
      <c r="H63" s="176" t="s">
        <v>137</v>
      </c>
      <c r="I63" s="182">
        <f t="shared" si="8"/>
        <v>30</v>
      </c>
      <c r="J63" s="182">
        <f t="shared" si="8"/>
        <v>30</v>
      </c>
      <c r="K63" s="182">
        <f t="shared" si="8"/>
        <v>10.9</v>
      </c>
      <c r="L63" s="190">
        <f t="shared" si="0"/>
        <v>36.333333333333336</v>
      </c>
      <c r="M63" s="190">
        <f t="shared" si="1"/>
        <v>36.333333333333336</v>
      </c>
    </row>
    <row r="64" spans="1:13" ht="15" customHeight="1">
      <c r="A64" s="109"/>
      <c r="B64" s="127" t="s">
        <v>45</v>
      </c>
      <c r="C64" s="176" t="s">
        <v>140</v>
      </c>
      <c r="D64" s="176" t="s">
        <v>168</v>
      </c>
      <c r="E64" s="176" t="s">
        <v>200</v>
      </c>
      <c r="F64" s="177">
        <v>240</v>
      </c>
      <c r="G64" s="176" t="s">
        <v>139</v>
      </c>
      <c r="H64" s="176" t="s">
        <v>137</v>
      </c>
      <c r="I64" s="182">
        <v>30</v>
      </c>
      <c r="J64" s="182">
        <v>30</v>
      </c>
      <c r="K64" s="182">
        <v>10.9</v>
      </c>
      <c r="L64" s="190">
        <f t="shared" si="0"/>
        <v>36.333333333333336</v>
      </c>
      <c r="M64" s="190">
        <f t="shared" si="1"/>
        <v>36.333333333333336</v>
      </c>
    </row>
    <row r="65" spans="1:13" ht="39" customHeight="1">
      <c r="A65" s="108">
        <v>8</v>
      </c>
      <c r="B65" s="126" t="s">
        <v>64</v>
      </c>
      <c r="C65" s="172" t="s">
        <v>150</v>
      </c>
      <c r="D65" s="172" t="s">
        <v>31</v>
      </c>
      <c r="E65" s="172" t="s">
        <v>189</v>
      </c>
      <c r="F65" s="173"/>
      <c r="G65" s="172" t="s">
        <v>140</v>
      </c>
      <c r="H65" s="172" t="s">
        <v>132</v>
      </c>
      <c r="I65" s="181">
        <f aca="true" t="shared" si="9" ref="I65:K66">I66</f>
        <v>20</v>
      </c>
      <c r="J65" s="181">
        <f t="shared" si="9"/>
        <v>20</v>
      </c>
      <c r="K65" s="181">
        <f t="shared" si="9"/>
        <v>0</v>
      </c>
      <c r="L65" s="189">
        <f t="shared" si="0"/>
        <v>0</v>
      </c>
      <c r="M65" s="189">
        <f t="shared" si="1"/>
        <v>0</v>
      </c>
    </row>
    <row r="66" spans="1:13" ht="36.75" customHeight="1">
      <c r="A66" s="109"/>
      <c r="B66" s="126" t="s">
        <v>65</v>
      </c>
      <c r="C66" s="172" t="s">
        <v>150</v>
      </c>
      <c r="D66" s="172" t="s">
        <v>168</v>
      </c>
      <c r="E66" s="172" t="s">
        <v>189</v>
      </c>
      <c r="F66" s="173"/>
      <c r="G66" s="172" t="s">
        <v>140</v>
      </c>
      <c r="H66" s="172" t="s">
        <v>132</v>
      </c>
      <c r="I66" s="181">
        <f t="shared" si="9"/>
        <v>20</v>
      </c>
      <c r="J66" s="181">
        <f t="shared" si="9"/>
        <v>20</v>
      </c>
      <c r="K66" s="181">
        <f t="shared" si="9"/>
        <v>0</v>
      </c>
      <c r="L66" s="189">
        <f t="shared" si="0"/>
        <v>0</v>
      </c>
      <c r="M66" s="189">
        <f t="shared" si="1"/>
        <v>0</v>
      </c>
    </row>
    <row r="67" spans="1:13" ht="45" customHeight="1">
      <c r="A67" s="109"/>
      <c r="B67" s="127" t="s">
        <v>66</v>
      </c>
      <c r="C67" s="176" t="s">
        <v>150</v>
      </c>
      <c r="D67" s="176" t="s">
        <v>168</v>
      </c>
      <c r="E67" s="176" t="s">
        <v>201</v>
      </c>
      <c r="F67" s="177">
        <v>240</v>
      </c>
      <c r="G67" s="176" t="s">
        <v>140</v>
      </c>
      <c r="H67" s="176" t="s">
        <v>132</v>
      </c>
      <c r="I67" s="182">
        <v>20</v>
      </c>
      <c r="J67" s="182">
        <v>20</v>
      </c>
      <c r="K67" s="182">
        <v>0</v>
      </c>
      <c r="L67" s="190">
        <f t="shared" si="0"/>
        <v>0</v>
      </c>
      <c r="M67" s="190">
        <f t="shared" si="1"/>
        <v>0</v>
      </c>
    </row>
    <row r="68" spans="1:13" ht="57.75" customHeight="1">
      <c r="A68" s="108">
        <v>9</v>
      </c>
      <c r="B68" s="125" t="s">
        <v>69</v>
      </c>
      <c r="C68" s="172" t="s">
        <v>149</v>
      </c>
      <c r="D68" s="172" t="s">
        <v>31</v>
      </c>
      <c r="E68" s="172" t="s">
        <v>189</v>
      </c>
      <c r="F68" s="173"/>
      <c r="G68" s="172" t="s">
        <v>140</v>
      </c>
      <c r="H68" s="172" t="s">
        <v>132</v>
      </c>
      <c r="I68" s="181">
        <f aca="true" t="shared" si="10" ref="I68:K70">I69</f>
        <v>50</v>
      </c>
      <c r="J68" s="181">
        <f t="shared" si="10"/>
        <v>50</v>
      </c>
      <c r="K68" s="181">
        <f t="shared" si="10"/>
        <v>15.5</v>
      </c>
      <c r="L68" s="189">
        <f t="shared" si="0"/>
        <v>31</v>
      </c>
      <c r="M68" s="189">
        <f t="shared" si="1"/>
        <v>31</v>
      </c>
    </row>
    <row r="69" spans="1:13" ht="28.5" customHeight="1">
      <c r="A69" s="109"/>
      <c r="B69" s="128" t="s">
        <v>73</v>
      </c>
      <c r="C69" s="172" t="s">
        <v>149</v>
      </c>
      <c r="D69" s="172" t="s">
        <v>168</v>
      </c>
      <c r="E69" s="172" t="s">
        <v>189</v>
      </c>
      <c r="F69" s="173"/>
      <c r="G69" s="172" t="s">
        <v>140</v>
      </c>
      <c r="H69" s="172" t="s">
        <v>132</v>
      </c>
      <c r="I69" s="181">
        <f t="shared" si="10"/>
        <v>50</v>
      </c>
      <c r="J69" s="181">
        <f t="shared" si="10"/>
        <v>50</v>
      </c>
      <c r="K69" s="181">
        <f t="shared" si="10"/>
        <v>15.5</v>
      </c>
      <c r="L69" s="189">
        <f t="shared" si="0"/>
        <v>31</v>
      </c>
      <c r="M69" s="189">
        <f t="shared" si="1"/>
        <v>31</v>
      </c>
    </row>
    <row r="70" spans="1:13" ht="27.75" customHeight="1">
      <c r="A70" s="109"/>
      <c r="B70" s="129" t="s">
        <v>74</v>
      </c>
      <c r="C70" s="176" t="s">
        <v>149</v>
      </c>
      <c r="D70" s="176" t="s">
        <v>168</v>
      </c>
      <c r="E70" s="176" t="s">
        <v>201</v>
      </c>
      <c r="F70" s="177"/>
      <c r="G70" s="176" t="s">
        <v>140</v>
      </c>
      <c r="H70" s="176" t="s">
        <v>132</v>
      </c>
      <c r="I70" s="182">
        <f t="shared" si="10"/>
        <v>50</v>
      </c>
      <c r="J70" s="182">
        <f t="shared" si="10"/>
        <v>50</v>
      </c>
      <c r="K70" s="182">
        <f t="shared" si="10"/>
        <v>15.5</v>
      </c>
      <c r="L70" s="190">
        <f t="shared" si="0"/>
        <v>31</v>
      </c>
      <c r="M70" s="190">
        <f t="shared" si="1"/>
        <v>31</v>
      </c>
    </row>
    <row r="71" spans="1:13" ht="19.5" customHeight="1">
      <c r="A71" s="109"/>
      <c r="B71" s="92" t="s">
        <v>388</v>
      </c>
      <c r="C71" s="176" t="s">
        <v>149</v>
      </c>
      <c r="D71" s="176" t="s">
        <v>168</v>
      </c>
      <c r="E71" s="176" t="s">
        <v>201</v>
      </c>
      <c r="F71" s="177">
        <v>240</v>
      </c>
      <c r="G71" s="176" t="s">
        <v>140</v>
      </c>
      <c r="H71" s="176" t="s">
        <v>132</v>
      </c>
      <c r="I71" s="182">
        <v>50</v>
      </c>
      <c r="J71" s="182">
        <v>50</v>
      </c>
      <c r="K71" s="182">
        <v>15.5</v>
      </c>
      <c r="L71" s="190">
        <f t="shared" si="0"/>
        <v>31</v>
      </c>
      <c r="M71" s="190">
        <f t="shared" si="1"/>
        <v>31</v>
      </c>
    </row>
    <row r="72" spans="1:13" ht="42" customHeight="1">
      <c r="A72" s="108">
        <v>10</v>
      </c>
      <c r="B72" s="138" t="s">
        <v>391</v>
      </c>
      <c r="C72" s="172" t="s">
        <v>48</v>
      </c>
      <c r="D72" s="172" t="s">
        <v>168</v>
      </c>
      <c r="E72" s="172" t="s">
        <v>202</v>
      </c>
      <c r="F72" s="173"/>
      <c r="G72" s="172" t="s">
        <v>48</v>
      </c>
      <c r="H72" s="172" t="s">
        <v>137</v>
      </c>
      <c r="I72" s="181">
        <f>I73</f>
        <v>45</v>
      </c>
      <c r="J72" s="181">
        <f>J73</f>
        <v>75</v>
      </c>
      <c r="K72" s="181">
        <f>K73</f>
        <v>72</v>
      </c>
      <c r="L72" s="189">
        <f t="shared" si="0"/>
        <v>160</v>
      </c>
      <c r="M72" s="189">
        <f t="shared" si="1"/>
        <v>96</v>
      </c>
    </row>
    <row r="73" spans="1:13" ht="30.75" customHeight="1">
      <c r="A73" s="109"/>
      <c r="B73" s="92" t="s">
        <v>86</v>
      </c>
      <c r="C73" s="176" t="s">
        <v>48</v>
      </c>
      <c r="D73" s="176" t="s">
        <v>168</v>
      </c>
      <c r="E73" s="176" t="s">
        <v>202</v>
      </c>
      <c r="F73" s="177">
        <v>240</v>
      </c>
      <c r="G73" s="176" t="s">
        <v>48</v>
      </c>
      <c r="H73" s="176" t="s">
        <v>137</v>
      </c>
      <c r="I73" s="182">
        <v>45</v>
      </c>
      <c r="J73" s="182">
        <v>75</v>
      </c>
      <c r="K73" s="182">
        <v>72</v>
      </c>
      <c r="L73" s="190">
        <f t="shared" si="0"/>
        <v>160</v>
      </c>
      <c r="M73" s="190">
        <f t="shared" si="1"/>
        <v>96</v>
      </c>
    </row>
    <row r="74" spans="1:13" ht="12.75">
      <c r="A74" s="175"/>
      <c r="B74" s="185" t="s">
        <v>60</v>
      </c>
      <c r="C74" s="173"/>
      <c r="D74" s="173"/>
      <c r="E74" s="173"/>
      <c r="F74" s="173"/>
      <c r="G74" s="173"/>
      <c r="H74" s="173"/>
      <c r="I74" s="186">
        <f>I9+I17+I22+I27+I34+I37+I44+I62+I65+I68+I72</f>
        <v>14864.5</v>
      </c>
      <c r="J74" s="186">
        <f>J9+J17+J22+J27+J34+J37+J44+J62+J65+J68+J72</f>
        <v>14301.400000000001</v>
      </c>
      <c r="K74" s="186">
        <f>K9+K17+K22+K27+K34+K37+K44+K62+K65+K68+K72</f>
        <v>7620.499999999999</v>
      </c>
      <c r="L74" s="189">
        <f>K74/I74*100</f>
        <v>51.26644017625887</v>
      </c>
      <c r="M74" s="189">
        <f>K74/J74*100</f>
        <v>53.28499307760078</v>
      </c>
    </row>
  </sheetData>
  <sheetProtection/>
  <mergeCells count="5">
    <mergeCell ref="K2:M3"/>
    <mergeCell ref="B5:L5"/>
    <mergeCell ref="K1:M1"/>
    <mergeCell ref="F3:I3"/>
    <mergeCell ref="C8:E8"/>
  </mergeCells>
  <printOptions/>
  <pageMargins left="0.7" right="0.7" top="0.75" bottom="0.75" header="0.3" footer="0.3"/>
  <pageSetup fitToHeight="0" fitToWidth="1"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sheetPr>
    <tabColor theme="6"/>
    <pageSetUpPr fitToPage="1"/>
  </sheetPr>
  <dimension ref="A1:G24"/>
  <sheetViews>
    <sheetView zoomScalePageLayoutView="0" workbookViewId="0" topLeftCell="A1">
      <selection activeCell="B3" sqref="B3:C3"/>
    </sheetView>
  </sheetViews>
  <sheetFormatPr defaultColWidth="9.140625" defaultRowHeight="12.75"/>
  <cols>
    <col min="1" max="1" width="23.140625" style="0" customWidth="1"/>
    <col min="2" max="2" width="49.421875" style="0" customWidth="1"/>
    <col min="3" max="3" width="20.8515625" style="0" customWidth="1"/>
    <col min="4" max="4" width="11.421875" style="0" customWidth="1"/>
    <col min="5" max="5" width="9.421875" style="0" bestFit="1" customWidth="1"/>
    <col min="6" max="6" width="11.140625" style="0" customWidth="1"/>
    <col min="7" max="7" width="11.00390625" style="0" customWidth="1"/>
  </cols>
  <sheetData>
    <row r="1" spans="3:7" ht="12.75">
      <c r="C1" s="304" t="s">
        <v>338</v>
      </c>
      <c r="D1" s="304"/>
      <c r="E1" s="304"/>
      <c r="F1" s="304"/>
      <c r="G1" s="304"/>
    </row>
    <row r="2" spans="2:7" ht="62.25" customHeight="1">
      <c r="B2" s="27"/>
      <c r="C2" s="305" t="s">
        <v>435</v>
      </c>
      <c r="D2" s="305"/>
      <c r="E2" s="305"/>
      <c r="F2" s="305"/>
      <c r="G2" s="305"/>
    </row>
    <row r="3" spans="1:3" ht="12.75">
      <c r="A3" s="6"/>
      <c r="B3" s="306"/>
      <c r="C3" s="306"/>
    </row>
    <row r="4" spans="1:7" ht="36.75" customHeight="1">
      <c r="A4" s="308" t="s">
        <v>428</v>
      </c>
      <c r="B4" s="308"/>
      <c r="C4" s="308"/>
      <c r="D4" s="308"/>
      <c r="E4" s="308"/>
      <c r="F4" s="308"/>
      <c r="G4" s="308"/>
    </row>
    <row r="5" spans="1:3" ht="12.75">
      <c r="A5" s="6"/>
      <c r="B5" s="6"/>
      <c r="C5" s="6"/>
    </row>
    <row r="6" spans="1:7" ht="12.75">
      <c r="A6" s="6"/>
      <c r="B6" s="6"/>
      <c r="C6" s="307" t="s">
        <v>143</v>
      </c>
      <c r="D6" s="307"/>
      <c r="E6" s="307"/>
      <c r="F6" s="307"/>
      <c r="G6" s="307"/>
    </row>
    <row r="7" spans="1:7" ht="89.25">
      <c r="A7" s="7" t="s">
        <v>94</v>
      </c>
      <c r="B7" s="7" t="s">
        <v>95</v>
      </c>
      <c r="C7" s="7" t="s">
        <v>358</v>
      </c>
      <c r="D7" s="14" t="s">
        <v>323</v>
      </c>
      <c r="E7" s="14" t="s">
        <v>429</v>
      </c>
      <c r="F7" s="14" t="s">
        <v>324</v>
      </c>
      <c r="G7" s="14" t="s">
        <v>325</v>
      </c>
    </row>
    <row r="8" spans="1:7" ht="46.5" customHeight="1">
      <c r="A8" s="8"/>
      <c r="B8" s="9" t="s">
        <v>96</v>
      </c>
      <c r="C8" s="10"/>
      <c r="D8" s="10"/>
      <c r="E8" s="10"/>
      <c r="F8" s="10"/>
      <c r="G8" s="61"/>
    </row>
    <row r="9" spans="1:7" ht="25.5" hidden="1">
      <c r="A9" s="11" t="s">
        <v>97</v>
      </c>
      <c r="B9" s="12" t="s">
        <v>98</v>
      </c>
      <c r="C9" s="13">
        <f>SUM(C10-C12)</f>
        <v>0</v>
      </c>
      <c r="D9" s="13">
        <f>SUM(D10-D12)</f>
        <v>0</v>
      </c>
      <c r="E9" s="13">
        <f>SUM(E10-E12)</f>
        <v>0</v>
      </c>
      <c r="F9" s="13">
        <f>SUM(F10-F12)</f>
        <v>0</v>
      </c>
      <c r="G9" s="62">
        <f>SUM(G10-G12)</f>
        <v>0</v>
      </c>
    </row>
    <row r="10" spans="1:7" ht="25.5" hidden="1">
      <c r="A10" s="14" t="s">
        <v>99</v>
      </c>
      <c r="B10" s="15" t="s">
        <v>100</v>
      </c>
      <c r="C10" s="16">
        <f>SUM(C11)</f>
        <v>0</v>
      </c>
      <c r="D10" s="16">
        <f>SUM(D11)</f>
        <v>0</v>
      </c>
      <c r="E10" s="16">
        <f>SUM(E11)</f>
        <v>0</v>
      </c>
      <c r="F10" s="16">
        <f>SUM(F11)</f>
        <v>0</v>
      </c>
      <c r="G10" s="63">
        <f>SUM(G11)</f>
        <v>0</v>
      </c>
    </row>
    <row r="11" spans="1:7" ht="25.5" hidden="1">
      <c r="A11" s="14" t="s">
        <v>101</v>
      </c>
      <c r="B11" s="15" t="s">
        <v>102</v>
      </c>
      <c r="C11" s="16"/>
      <c r="D11" s="16"/>
      <c r="E11" s="16"/>
      <c r="F11" s="16"/>
      <c r="G11" s="63"/>
    </row>
    <row r="12" spans="1:7" ht="25.5" hidden="1">
      <c r="A12" s="14" t="s">
        <v>103</v>
      </c>
      <c r="B12" s="15" t="s">
        <v>104</v>
      </c>
      <c r="C12" s="16">
        <f>SUM(C13)</f>
        <v>0</v>
      </c>
      <c r="D12" s="16">
        <f>SUM(D13)</f>
        <v>0</v>
      </c>
      <c r="E12" s="16">
        <f>SUM(E13)</f>
        <v>0</v>
      </c>
      <c r="F12" s="16">
        <f>SUM(F13)</f>
        <v>0</v>
      </c>
      <c r="G12" s="63">
        <f>SUM(G13)</f>
        <v>0</v>
      </c>
    </row>
    <row r="13" spans="1:7" ht="25.5" hidden="1">
      <c r="A13" s="14" t="s">
        <v>105</v>
      </c>
      <c r="B13" s="15" t="s">
        <v>106</v>
      </c>
      <c r="C13" s="16"/>
      <c r="D13" s="16"/>
      <c r="E13" s="16"/>
      <c r="F13" s="16"/>
      <c r="G13" s="63"/>
    </row>
    <row r="14" spans="1:7" ht="25.5">
      <c r="A14" s="11" t="s">
        <v>107</v>
      </c>
      <c r="B14" s="12" t="s">
        <v>108</v>
      </c>
      <c r="C14" s="24">
        <f>C19-C15</f>
        <v>7050.200000000001</v>
      </c>
      <c r="D14" s="24">
        <f>D19-D15</f>
        <v>6927.200000000001</v>
      </c>
      <c r="E14" s="24">
        <f>E19-E15</f>
        <v>-2081.8999999999996</v>
      </c>
      <c r="F14" s="13">
        <f>E14/D14*100</f>
        <v>-30.05399006813719</v>
      </c>
      <c r="G14" s="62">
        <f>E14/D14*100</f>
        <v>-30.05399006813719</v>
      </c>
    </row>
    <row r="15" spans="1:7" ht="12.75">
      <c r="A15" s="17" t="s">
        <v>109</v>
      </c>
      <c r="B15" s="18" t="s">
        <v>110</v>
      </c>
      <c r="C15" s="25">
        <f aca="true" t="shared" si="0" ref="C15:E17">C16</f>
        <v>22327.1</v>
      </c>
      <c r="D15" s="25">
        <f t="shared" si="0"/>
        <v>22327.1</v>
      </c>
      <c r="E15" s="25">
        <f t="shared" si="0"/>
        <v>16374.9</v>
      </c>
      <c r="F15" s="58">
        <f aca="true" t="shared" si="1" ref="F15:F22">E15/D15*100</f>
        <v>73.34091753967152</v>
      </c>
      <c r="G15" s="64">
        <f aca="true" t="shared" si="2" ref="G15:G22">E15/D15*100</f>
        <v>73.34091753967152</v>
      </c>
    </row>
    <row r="16" spans="1:7" ht="12.75">
      <c r="A16" s="17" t="s">
        <v>111</v>
      </c>
      <c r="B16" s="18" t="s">
        <v>112</v>
      </c>
      <c r="C16" s="25">
        <f t="shared" si="0"/>
        <v>22327.1</v>
      </c>
      <c r="D16" s="25">
        <f t="shared" si="0"/>
        <v>22327.1</v>
      </c>
      <c r="E16" s="25">
        <f t="shared" si="0"/>
        <v>16374.9</v>
      </c>
      <c r="F16" s="58">
        <f t="shared" si="1"/>
        <v>73.34091753967152</v>
      </c>
      <c r="G16" s="64">
        <f t="shared" si="2"/>
        <v>73.34091753967152</v>
      </c>
    </row>
    <row r="17" spans="1:7" ht="12.75">
      <c r="A17" s="17" t="s">
        <v>113</v>
      </c>
      <c r="B17" s="18" t="s">
        <v>114</v>
      </c>
      <c r="C17" s="25">
        <f t="shared" si="0"/>
        <v>22327.1</v>
      </c>
      <c r="D17" s="25">
        <f t="shared" si="0"/>
        <v>22327.1</v>
      </c>
      <c r="E17" s="25">
        <f t="shared" si="0"/>
        <v>16374.9</v>
      </c>
      <c r="F17" s="58">
        <f t="shared" si="1"/>
        <v>73.34091753967152</v>
      </c>
      <c r="G17" s="64">
        <f t="shared" si="2"/>
        <v>73.34091753967152</v>
      </c>
    </row>
    <row r="18" spans="1:7" ht="25.5">
      <c r="A18" s="17" t="s">
        <v>115</v>
      </c>
      <c r="B18" s="19" t="s">
        <v>116</v>
      </c>
      <c r="C18" s="23">
        <v>22327.1</v>
      </c>
      <c r="D18" s="23">
        <v>22327.1</v>
      </c>
      <c r="E18" s="23">
        <v>16374.9</v>
      </c>
      <c r="F18" s="59">
        <f t="shared" si="1"/>
        <v>73.34091753967152</v>
      </c>
      <c r="G18" s="65">
        <f t="shared" si="2"/>
        <v>73.34091753967152</v>
      </c>
    </row>
    <row r="19" spans="1:7" ht="12.75">
      <c r="A19" s="17" t="s">
        <v>117</v>
      </c>
      <c r="B19" s="18" t="s">
        <v>118</v>
      </c>
      <c r="C19" s="25">
        <f aca="true" t="shared" si="3" ref="C19:E21">C20</f>
        <v>29377.3</v>
      </c>
      <c r="D19" s="25">
        <f t="shared" si="3"/>
        <v>29254.3</v>
      </c>
      <c r="E19" s="25">
        <f t="shared" si="3"/>
        <v>14293</v>
      </c>
      <c r="F19" s="58">
        <f t="shared" si="1"/>
        <v>48.85777475448054</v>
      </c>
      <c r="G19" s="64">
        <f t="shared" si="2"/>
        <v>48.85777475448054</v>
      </c>
    </row>
    <row r="20" spans="1:7" ht="12.75">
      <c r="A20" s="17" t="s">
        <v>119</v>
      </c>
      <c r="B20" s="18" t="s">
        <v>120</v>
      </c>
      <c r="C20" s="25">
        <f t="shared" si="3"/>
        <v>29377.3</v>
      </c>
      <c r="D20" s="25">
        <f t="shared" si="3"/>
        <v>29254.3</v>
      </c>
      <c r="E20" s="25">
        <f t="shared" si="3"/>
        <v>14293</v>
      </c>
      <c r="F20" s="58">
        <f t="shared" si="1"/>
        <v>48.85777475448054</v>
      </c>
      <c r="G20" s="64">
        <f t="shared" si="2"/>
        <v>48.85777475448054</v>
      </c>
    </row>
    <row r="21" spans="1:7" ht="12.75">
      <c r="A21" s="17" t="s">
        <v>121</v>
      </c>
      <c r="B21" s="18" t="s">
        <v>122</v>
      </c>
      <c r="C21" s="25">
        <f t="shared" si="3"/>
        <v>29377.3</v>
      </c>
      <c r="D21" s="25">
        <f t="shared" si="3"/>
        <v>29254.3</v>
      </c>
      <c r="E21" s="25">
        <f t="shared" si="3"/>
        <v>14293</v>
      </c>
      <c r="F21" s="58">
        <f t="shared" si="1"/>
        <v>48.85777475448054</v>
      </c>
      <c r="G21" s="64">
        <f t="shared" si="2"/>
        <v>48.85777475448054</v>
      </c>
    </row>
    <row r="22" spans="1:7" ht="25.5">
      <c r="A22" s="17" t="s">
        <v>123</v>
      </c>
      <c r="B22" s="19" t="s">
        <v>124</v>
      </c>
      <c r="C22" s="26">
        <v>29377.3</v>
      </c>
      <c r="D22" s="26">
        <v>29254.3</v>
      </c>
      <c r="E22" s="26">
        <v>14293</v>
      </c>
      <c r="F22" s="60">
        <f t="shared" si="1"/>
        <v>48.85777475448054</v>
      </c>
      <c r="G22" s="66">
        <f t="shared" si="2"/>
        <v>48.85777475448054</v>
      </c>
    </row>
    <row r="23" spans="1:7" ht="31.5">
      <c r="A23" s="20"/>
      <c r="B23" s="21" t="s">
        <v>125</v>
      </c>
      <c r="C23" s="22"/>
      <c r="D23" s="22"/>
      <c r="E23" s="22"/>
      <c r="F23" s="22"/>
      <c r="G23" s="67"/>
    </row>
    <row r="24" spans="1:3" ht="12.75">
      <c r="A24" s="6"/>
      <c r="B24" s="6"/>
      <c r="C24" s="6"/>
    </row>
  </sheetData>
  <sheetProtection/>
  <mergeCells count="5">
    <mergeCell ref="C1:G1"/>
    <mergeCell ref="C2:G2"/>
    <mergeCell ref="B3:C3"/>
    <mergeCell ref="C6:G6"/>
    <mergeCell ref="A4:G4"/>
  </mergeCell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asfr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gena</dc:creator>
  <cp:keywords/>
  <dc:description/>
  <cp:lastModifiedBy>RePack by Diakov</cp:lastModifiedBy>
  <cp:lastPrinted>2021-07-13T11:26:17Z</cp:lastPrinted>
  <dcterms:created xsi:type="dcterms:W3CDTF">2002-06-04T10:05:56Z</dcterms:created>
  <dcterms:modified xsi:type="dcterms:W3CDTF">2021-07-13T13:58:22Z</dcterms:modified>
  <cp:category/>
  <cp:version/>
  <cp:contentType/>
  <cp:contentStatus/>
</cp:coreProperties>
</file>